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rf4\OneDrive\%E7%94%BB%E5%83%8F\添付ファイル\デスクトップ\"/>
    </mc:Choice>
  </mc:AlternateContent>
  <xr:revisionPtr revIDLastSave="0" documentId="8_{6A055528-09A4-41FE-A30C-DC3AB6FA2DD0}" xr6:coauthVersionLast="45" xr6:coauthVersionMax="45" xr10:uidLastSave="{00000000-0000-0000-0000-000000000000}"/>
  <bookViews>
    <workbookView xWindow="-98" yWindow="-98" windowWidth="20715" windowHeight="13276" xr2:uid="{2455ADCA-72D9-40E2-94C0-8CADC3FEEC76}"/>
  </bookViews>
  <sheets>
    <sheet name="今回　USDJPY　15M" sheetId="4" r:id="rId1"/>
    <sheet name="15M 画像" sheetId="2" r:id="rId2"/>
    <sheet name="USDJPY 1H" sheetId="5" r:id="rId3"/>
    <sheet name="USDJPY　４H" sheetId="6" r:id="rId4"/>
    <sheet name="気づき" sheetId="3" r:id="rId5"/>
    <sheet name="検証終了通貨" sheetId="1" r:id="rId6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1" i="6" l="1"/>
  <c r="E61" i="6"/>
  <c r="D61" i="6"/>
  <c r="F60" i="6"/>
  <c r="E60" i="6"/>
  <c r="D60" i="6"/>
  <c r="K59" i="6"/>
  <c r="F59" i="6"/>
  <c r="F62" i="6" s="1"/>
  <c r="E59" i="6"/>
  <c r="E62" i="6" s="1"/>
  <c r="D59" i="6"/>
  <c r="D62" i="6" s="1"/>
  <c r="O58" i="6"/>
  <c r="N58" i="6"/>
  <c r="M58" i="6"/>
  <c r="I58" i="6"/>
  <c r="H58" i="6"/>
  <c r="G58" i="6"/>
  <c r="O57" i="6"/>
  <c r="N57" i="6"/>
  <c r="M57" i="6"/>
  <c r="I57" i="6"/>
  <c r="L58" i="6" s="1"/>
  <c r="H57" i="6"/>
  <c r="K58" i="6" s="1"/>
  <c r="G57" i="6"/>
  <c r="J58" i="6" s="1"/>
  <c r="O56" i="6"/>
  <c r="N56" i="6"/>
  <c r="M56" i="6"/>
  <c r="I56" i="6"/>
  <c r="L57" i="6" s="1"/>
  <c r="H56" i="6"/>
  <c r="K57" i="6" s="1"/>
  <c r="G56" i="6"/>
  <c r="J57" i="6" s="1"/>
  <c r="O55" i="6"/>
  <c r="N55" i="6"/>
  <c r="M55" i="6"/>
  <c r="I55" i="6"/>
  <c r="L56" i="6" s="1"/>
  <c r="H55" i="6"/>
  <c r="K56" i="6" s="1"/>
  <c r="G55" i="6"/>
  <c r="J56" i="6" s="1"/>
  <c r="O54" i="6"/>
  <c r="N54" i="6"/>
  <c r="M54" i="6"/>
  <c r="I54" i="6"/>
  <c r="L55" i="6" s="1"/>
  <c r="H54" i="6"/>
  <c r="K55" i="6" s="1"/>
  <c r="G54" i="6"/>
  <c r="J55" i="6" s="1"/>
  <c r="O53" i="6"/>
  <c r="N53" i="6"/>
  <c r="M53" i="6"/>
  <c r="I53" i="6"/>
  <c r="L54" i="6" s="1"/>
  <c r="H53" i="6"/>
  <c r="K54" i="6" s="1"/>
  <c r="G53" i="6"/>
  <c r="J54" i="6" s="1"/>
  <c r="O52" i="6"/>
  <c r="N52" i="6"/>
  <c r="M52" i="6"/>
  <c r="I52" i="6"/>
  <c r="L53" i="6" s="1"/>
  <c r="H52" i="6"/>
  <c r="K53" i="6" s="1"/>
  <c r="G52" i="6"/>
  <c r="J53" i="6" s="1"/>
  <c r="O51" i="6"/>
  <c r="N51" i="6"/>
  <c r="M51" i="6"/>
  <c r="I51" i="6"/>
  <c r="L52" i="6" s="1"/>
  <c r="H51" i="6"/>
  <c r="K52" i="6" s="1"/>
  <c r="G51" i="6"/>
  <c r="J52" i="6" s="1"/>
  <c r="O50" i="6"/>
  <c r="N50" i="6"/>
  <c r="M50" i="6"/>
  <c r="I50" i="6"/>
  <c r="L51" i="6" s="1"/>
  <c r="H50" i="6"/>
  <c r="K51" i="6" s="1"/>
  <c r="G50" i="6"/>
  <c r="J51" i="6" s="1"/>
  <c r="O49" i="6"/>
  <c r="N49" i="6"/>
  <c r="M49" i="6"/>
  <c r="I49" i="6"/>
  <c r="L50" i="6" s="1"/>
  <c r="H49" i="6"/>
  <c r="K50" i="6" s="1"/>
  <c r="G49" i="6"/>
  <c r="J50" i="6" s="1"/>
  <c r="O48" i="6"/>
  <c r="N48" i="6"/>
  <c r="M48" i="6"/>
  <c r="I48" i="6"/>
  <c r="L49" i="6" s="1"/>
  <c r="H48" i="6"/>
  <c r="K49" i="6" s="1"/>
  <c r="G48" i="6"/>
  <c r="J49" i="6" s="1"/>
  <c r="O47" i="6"/>
  <c r="N47" i="6"/>
  <c r="M47" i="6"/>
  <c r="I47" i="6"/>
  <c r="L48" i="6" s="1"/>
  <c r="H47" i="6"/>
  <c r="K48" i="6" s="1"/>
  <c r="G47" i="6"/>
  <c r="J48" i="6" s="1"/>
  <c r="O46" i="6"/>
  <c r="N46" i="6"/>
  <c r="M46" i="6"/>
  <c r="I46" i="6"/>
  <c r="L47" i="6" s="1"/>
  <c r="H46" i="6"/>
  <c r="K47" i="6" s="1"/>
  <c r="G46" i="6"/>
  <c r="J47" i="6" s="1"/>
  <c r="O45" i="6"/>
  <c r="N45" i="6"/>
  <c r="M45" i="6"/>
  <c r="I45" i="6"/>
  <c r="L46" i="6" s="1"/>
  <c r="H45" i="6"/>
  <c r="K46" i="6" s="1"/>
  <c r="G45" i="6"/>
  <c r="J46" i="6" s="1"/>
  <c r="O44" i="6"/>
  <c r="N44" i="6"/>
  <c r="M44" i="6"/>
  <c r="I44" i="6"/>
  <c r="L45" i="6" s="1"/>
  <c r="H44" i="6"/>
  <c r="K45" i="6" s="1"/>
  <c r="G44" i="6"/>
  <c r="J45" i="6" s="1"/>
  <c r="O43" i="6"/>
  <c r="N43" i="6"/>
  <c r="M43" i="6"/>
  <c r="I43" i="6"/>
  <c r="L44" i="6" s="1"/>
  <c r="H43" i="6"/>
  <c r="K44" i="6" s="1"/>
  <c r="G43" i="6"/>
  <c r="J44" i="6" s="1"/>
  <c r="O42" i="6"/>
  <c r="N42" i="6"/>
  <c r="M42" i="6"/>
  <c r="I42" i="6"/>
  <c r="L43" i="6" s="1"/>
  <c r="H42" i="6"/>
  <c r="K43" i="6" s="1"/>
  <c r="G42" i="6"/>
  <c r="J43" i="6" s="1"/>
  <c r="O41" i="6"/>
  <c r="N41" i="6"/>
  <c r="M41" i="6"/>
  <c r="I41" i="6"/>
  <c r="L42" i="6" s="1"/>
  <c r="H41" i="6"/>
  <c r="K42" i="6" s="1"/>
  <c r="G41" i="6"/>
  <c r="J42" i="6" s="1"/>
  <c r="O40" i="6"/>
  <c r="N40" i="6"/>
  <c r="M40" i="6"/>
  <c r="I40" i="6"/>
  <c r="L41" i="6" s="1"/>
  <c r="H40" i="6"/>
  <c r="K41" i="6" s="1"/>
  <c r="G40" i="6"/>
  <c r="J41" i="6" s="1"/>
  <c r="M9" i="6"/>
  <c r="J9" i="6"/>
  <c r="G9" i="6"/>
  <c r="J10" i="6" s="1"/>
  <c r="M10" i="6" s="1"/>
  <c r="I8" i="6"/>
  <c r="H8" i="6"/>
  <c r="G8" i="6"/>
  <c r="F61" i="5"/>
  <c r="E61" i="5"/>
  <c r="D61" i="5"/>
  <c r="F60" i="5"/>
  <c r="F62" i="5" s="1"/>
  <c r="E60" i="5"/>
  <c r="D60" i="5"/>
  <c r="K59" i="5"/>
  <c r="F59" i="5"/>
  <c r="E59" i="5"/>
  <c r="E62" i="5" s="1"/>
  <c r="D59" i="5"/>
  <c r="D62" i="5" s="1"/>
  <c r="O58" i="5"/>
  <c r="N58" i="5"/>
  <c r="M58" i="5"/>
  <c r="I58" i="5"/>
  <c r="H58" i="5"/>
  <c r="G58" i="5"/>
  <c r="O57" i="5"/>
  <c r="N57" i="5"/>
  <c r="M57" i="5"/>
  <c r="J57" i="5"/>
  <c r="I57" i="5"/>
  <c r="L58" i="5" s="1"/>
  <c r="H57" i="5"/>
  <c r="K58" i="5" s="1"/>
  <c r="G57" i="5"/>
  <c r="J58" i="5" s="1"/>
  <c r="O56" i="5"/>
  <c r="N56" i="5"/>
  <c r="M56" i="5"/>
  <c r="I56" i="5"/>
  <c r="L57" i="5" s="1"/>
  <c r="H56" i="5"/>
  <c r="K57" i="5" s="1"/>
  <c r="G56" i="5"/>
  <c r="O55" i="5"/>
  <c r="N55" i="5"/>
  <c r="M55" i="5"/>
  <c r="I55" i="5"/>
  <c r="L56" i="5" s="1"/>
  <c r="H55" i="5"/>
  <c r="K56" i="5" s="1"/>
  <c r="G55" i="5"/>
  <c r="J56" i="5" s="1"/>
  <c r="O54" i="5"/>
  <c r="N54" i="5"/>
  <c r="M54" i="5"/>
  <c r="I54" i="5"/>
  <c r="L55" i="5" s="1"/>
  <c r="H54" i="5"/>
  <c r="K55" i="5" s="1"/>
  <c r="G54" i="5"/>
  <c r="J55" i="5" s="1"/>
  <c r="O53" i="5"/>
  <c r="N53" i="5"/>
  <c r="M53" i="5"/>
  <c r="I53" i="5"/>
  <c r="L54" i="5" s="1"/>
  <c r="H53" i="5"/>
  <c r="K54" i="5" s="1"/>
  <c r="G53" i="5"/>
  <c r="J54" i="5" s="1"/>
  <c r="O52" i="5"/>
  <c r="N52" i="5"/>
  <c r="M52" i="5"/>
  <c r="I52" i="5"/>
  <c r="L53" i="5" s="1"/>
  <c r="H52" i="5"/>
  <c r="K53" i="5" s="1"/>
  <c r="G52" i="5"/>
  <c r="J53" i="5" s="1"/>
  <c r="O51" i="5"/>
  <c r="N51" i="5"/>
  <c r="M51" i="5"/>
  <c r="I51" i="5"/>
  <c r="L52" i="5" s="1"/>
  <c r="H51" i="5"/>
  <c r="K52" i="5" s="1"/>
  <c r="G51" i="5"/>
  <c r="J52" i="5" s="1"/>
  <c r="O50" i="5"/>
  <c r="N50" i="5"/>
  <c r="M50" i="5"/>
  <c r="I50" i="5"/>
  <c r="L51" i="5" s="1"/>
  <c r="H50" i="5"/>
  <c r="K51" i="5" s="1"/>
  <c r="G50" i="5"/>
  <c r="J51" i="5" s="1"/>
  <c r="O49" i="5"/>
  <c r="N49" i="5"/>
  <c r="M49" i="5"/>
  <c r="I49" i="5"/>
  <c r="L50" i="5" s="1"/>
  <c r="H49" i="5"/>
  <c r="K50" i="5" s="1"/>
  <c r="G49" i="5"/>
  <c r="J50" i="5" s="1"/>
  <c r="O48" i="5"/>
  <c r="N48" i="5"/>
  <c r="M48" i="5"/>
  <c r="K48" i="5"/>
  <c r="I48" i="5"/>
  <c r="L49" i="5" s="1"/>
  <c r="H48" i="5"/>
  <c r="K49" i="5" s="1"/>
  <c r="G48" i="5"/>
  <c r="J49" i="5" s="1"/>
  <c r="O47" i="5"/>
  <c r="N47" i="5"/>
  <c r="M47" i="5"/>
  <c r="L47" i="5"/>
  <c r="I47" i="5"/>
  <c r="L48" i="5" s="1"/>
  <c r="H47" i="5"/>
  <c r="G47" i="5"/>
  <c r="J48" i="5" s="1"/>
  <c r="O46" i="5"/>
  <c r="N46" i="5"/>
  <c r="M46" i="5"/>
  <c r="I46" i="5"/>
  <c r="H46" i="5"/>
  <c r="K47" i="5" s="1"/>
  <c r="G46" i="5"/>
  <c r="J47" i="5" s="1"/>
  <c r="O45" i="5"/>
  <c r="N45" i="5"/>
  <c r="M45" i="5"/>
  <c r="I45" i="5"/>
  <c r="L46" i="5" s="1"/>
  <c r="H45" i="5"/>
  <c r="K46" i="5" s="1"/>
  <c r="G45" i="5"/>
  <c r="J46" i="5" s="1"/>
  <c r="O44" i="5"/>
  <c r="N44" i="5"/>
  <c r="M44" i="5"/>
  <c r="I44" i="5"/>
  <c r="L45" i="5" s="1"/>
  <c r="H44" i="5"/>
  <c r="K45" i="5" s="1"/>
  <c r="G44" i="5"/>
  <c r="J45" i="5" s="1"/>
  <c r="J9" i="5"/>
  <c r="M9" i="5" s="1"/>
  <c r="G9" i="5" s="1"/>
  <c r="I8" i="5"/>
  <c r="H8" i="5"/>
  <c r="G8" i="5"/>
  <c r="F61" i="4"/>
  <c r="E61" i="4"/>
  <c r="D61" i="4"/>
  <c r="F60" i="4"/>
  <c r="E60" i="4"/>
  <c r="D60" i="4"/>
  <c r="D62" i="4" s="1"/>
  <c r="K59" i="4"/>
  <c r="F59" i="4"/>
  <c r="F62" i="4" s="1"/>
  <c r="E59" i="4"/>
  <c r="E62" i="4" s="1"/>
  <c r="O58" i="4"/>
  <c r="N58" i="4"/>
  <c r="M58" i="4"/>
  <c r="J58" i="4"/>
  <c r="I58" i="4"/>
  <c r="H58" i="4"/>
  <c r="G58" i="4"/>
  <c r="O57" i="4"/>
  <c r="N57" i="4"/>
  <c r="M57" i="4"/>
  <c r="K57" i="4"/>
  <c r="I57" i="4"/>
  <c r="L58" i="4" s="1"/>
  <c r="H57" i="4"/>
  <c r="K58" i="4" s="1"/>
  <c r="G57" i="4"/>
  <c r="O56" i="4"/>
  <c r="N56" i="4"/>
  <c r="M56" i="4"/>
  <c r="J56" i="4"/>
  <c r="I56" i="4"/>
  <c r="L57" i="4" s="1"/>
  <c r="H56" i="4"/>
  <c r="G56" i="4"/>
  <c r="J57" i="4" s="1"/>
  <c r="O55" i="4"/>
  <c r="N55" i="4"/>
  <c r="M55" i="4"/>
  <c r="I55" i="4"/>
  <c r="L56" i="4" s="1"/>
  <c r="H55" i="4"/>
  <c r="K56" i="4" s="1"/>
  <c r="G55" i="4"/>
  <c r="O54" i="4"/>
  <c r="N54" i="4"/>
  <c r="M54" i="4"/>
  <c r="K54" i="4"/>
  <c r="J54" i="4"/>
  <c r="I54" i="4"/>
  <c r="L55" i="4" s="1"/>
  <c r="H54" i="4"/>
  <c r="K55" i="4" s="1"/>
  <c r="G54" i="4"/>
  <c r="J55" i="4" s="1"/>
  <c r="O53" i="4"/>
  <c r="N53" i="4"/>
  <c r="M53" i="4"/>
  <c r="K53" i="4"/>
  <c r="I53" i="4"/>
  <c r="L54" i="4" s="1"/>
  <c r="H53" i="4"/>
  <c r="G53" i="4"/>
  <c r="O52" i="4"/>
  <c r="N52" i="4"/>
  <c r="M52" i="4"/>
  <c r="J52" i="4"/>
  <c r="I52" i="4"/>
  <c r="L53" i="4" s="1"/>
  <c r="H52" i="4"/>
  <c r="G52" i="4"/>
  <c r="J53" i="4" s="1"/>
  <c r="O51" i="4"/>
  <c r="N51" i="4"/>
  <c r="M51" i="4"/>
  <c r="I51" i="4"/>
  <c r="L52" i="4" s="1"/>
  <c r="H51" i="4"/>
  <c r="K52" i="4" s="1"/>
  <c r="G51" i="4"/>
  <c r="O50" i="4"/>
  <c r="N50" i="4"/>
  <c r="M50" i="4"/>
  <c r="L50" i="4"/>
  <c r="K50" i="4"/>
  <c r="J50" i="4"/>
  <c r="I50" i="4"/>
  <c r="L51" i="4" s="1"/>
  <c r="H50" i="4"/>
  <c r="K51" i="4" s="1"/>
  <c r="G50" i="4"/>
  <c r="J51" i="4" s="1"/>
  <c r="O49" i="4"/>
  <c r="N49" i="4"/>
  <c r="M49" i="4"/>
  <c r="L49" i="4"/>
  <c r="K49" i="4"/>
  <c r="I49" i="4"/>
  <c r="H49" i="4"/>
  <c r="G49" i="4"/>
  <c r="O48" i="4"/>
  <c r="N48" i="4"/>
  <c r="M48" i="4"/>
  <c r="L48" i="4"/>
  <c r="I48" i="4"/>
  <c r="H48" i="4"/>
  <c r="G48" i="4"/>
  <c r="J49" i="4" s="1"/>
  <c r="O47" i="4"/>
  <c r="N47" i="4"/>
  <c r="M47" i="4"/>
  <c r="K47" i="4"/>
  <c r="I47" i="4"/>
  <c r="H47" i="4"/>
  <c r="K48" i="4" s="1"/>
  <c r="G47" i="4"/>
  <c r="J48" i="4" s="1"/>
  <c r="O46" i="4"/>
  <c r="N46" i="4"/>
  <c r="M46" i="4"/>
  <c r="L46" i="4"/>
  <c r="K46" i="4"/>
  <c r="I46" i="4"/>
  <c r="L47" i="4" s="1"/>
  <c r="H46" i="4"/>
  <c r="G46" i="4"/>
  <c r="J47" i="4" s="1"/>
  <c r="O45" i="4"/>
  <c r="N45" i="4"/>
  <c r="M45" i="4"/>
  <c r="L45" i="4"/>
  <c r="I45" i="4"/>
  <c r="H45" i="4"/>
  <c r="G45" i="4"/>
  <c r="J46" i="4" s="1"/>
  <c r="O44" i="4"/>
  <c r="N44" i="4"/>
  <c r="M44" i="4"/>
  <c r="L44" i="4"/>
  <c r="I44" i="4"/>
  <c r="H44" i="4"/>
  <c r="K45" i="4" s="1"/>
  <c r="G44" i="4"/>
  <c r="J45" i="4" s="1"/>
  <c r="O43" i="4"/>
  <c r="N43" i="4"/>
  <c r="M43" i="4"/>
  <c r="I43" i="4"/>
  <c r="H43" i="4"/>
  <c r="K44" i="4" s="1"/>
  <c r="G43" i="4"/>
  <c r="J44" i="4" s="1"/>
  <c r="O42" i="4"/>
  <c r="N42" i="4"/>
  <c r="M42" i="4"/>
  <c r="J42" i="4"/>
  <c r="I42" i="4"/>
  <c r="L43" i="4" s="1"/>
  <c r="H42" i="4"/>
  <c r="K43" i="4" s="1"/>
  <c r="G42" i="4"/>
  <c r="J43" i="4" s="1"/>
  <c r="O41" i="4"/>
  <c r="N41" i="4"/>
  <c r="M41" i="4"/>
  <c r="I41" i="4"/>
  <c r="L42" i="4" s="1"/>
  <c r="H41" i="4"/>
  <c r="K42" i="4" s="1"/>
  <c r="G41" i="4"/>
  <c r="N9" i="4"/>
  <c r="H9" i="4" s="1"/>
  <c r="K9" i="4"/>
  <c r="I8" i="4"/>
  <c r="H8" i="4"/>
  <c r="G8" i="4"/>
  <c r="K9" i="6" l="1"/>
  <c r="N9" i="6" s="1"/>
  <c r="G10" i="6"/>
  <c r="H9" i="6"/>
  <c r="L9" i="6"/>
  <c r="O9" i="6" s="1"/>
  <c r="I9" i="6" s="1"/>
  <c r="J10" i="5"/>
  <c r="M10" i="5" s="1"/>
  <c r="G10" i="5" s="1"/>
  <c r="K9" i="5"/>
  <c r="N9" i="5" s="1"/>
  <c r="H9" i="5" s="1"/>
  <c r="L9" i="5"/>
  <c r="O9" i="5" s="1"/>
  <c r="I9" i="5" s="1"/>
  <c r="G9" i="4"/>
  <c r="K10" i="4"/>
  <c r="N10" i="4" s="1"/>
  <c r="H10" i="4" s="1"/>
  <c r="I9" i="4"/>
  <c r="L9" i="4"/>
  <c r="O9" i="4" s="1"/>
  <c r="J9" i="4"/>
  <c r="M9" i="4" s="1"/>
  <c r="J11" i="6" l="1"/>
  <c r="M11" i="6" s="1"/>
  <c r="G11" i="6"/>
  <c r="L10" i="6"/>
  <c r="O10" i="6" s="1"/>
  <c r="I10" i="6"/>
  <c r="K10" i="6"/>
  <c r="N10" i="6" s="1"/>
  <c r="H10" i="6" s="1"/>
  <c r="K10" i="5"/>
  <c r="N10" i="5" s="1"/>
  <c r="H10" i="5" s="1"/>
  <c r="J11" i="5"/>
  <c r="M11" i="5" s="1"/>
  <c r="G11" i="5" s="1"/>
  <c r="L10" i="5"/>
  <c r="O10" i="5" s="1"/>
  <c r="I10" i="5"/>
  <c r="K11" i="4"/>
  <c r="N11" i="4" s="1"/>
  <c r="H11" i="4" s="1"/>
  <c r="L10" i="4"/>
  <c r="O10" i="4" s="1"/>
  <c r="I10" i="4" s="1"/>
  <c r="J10" i="4"/>
  <c r="M10" i="4" s="1"/>
  <c r="G10" i="4" s="1"/>
  <c r="H11" i="6" l="1"/>
  <c r="K11" i="6"/>
  <c r="N11" i="6" s="1"/>
  <c r="L11" i="6"/>
  <c r="O11" i="6" s="1"/>
  <c r="I11" i="6"/>
  <c r="J12" i="6"/>
  <c r="M12" i="6" s="1"/>
  <c r="G12" i="6" s="1"/>
  <c r="J12" i="5"/>
  <c r="M12" i="5" s="1"/>
  <c r="G12" i="5"/>
  <c r="K11" i="5"/>
  <c r="N11" i="5" s="1"/>
  <c r="H11" i="5"/>
  <c r="L11" i="5"/>
  <c r="O11" i="5" s="1"/>
  <c r="I11" i="5"/>
  <c r="K12" i="4"/>
  <c r="N12" i="4" s="1"/>
  <c r="H12" i="4"/>
  <c r="J11" i="4"/>
  <c r="M11" i="4" s="1"/>
  <c r="G11" i="4" s="1"/>
  <c r="L11" i="4"/>
  <c r="O11" i="4" s="1"/>
  <c r="I11" i="4"/>
  <c r="J13" i="6" l="1"/>
  <c r="M13" i="6" s="1"/>
  <c r="G13" i="6" s="1"/>
  <c r="L12" i="6"/>
  <c r="O12" i="6" s="1"/>
  <c r="I12" i="6"/>
  <c r="K12" i="6"/>
  <c r="N12" i="6" s="1"/>
  <c r="H12" i="6" s="1"/>
  <c r="J13" i="5"/>
  <c r="M13" i="5" s="1"/>
  <c r="G13" i="5" s="1"/>
  <c r="K12" i="5"/>
  <c r="N12" i="5" s="1"/>
  <c r="H12" i="5" s="1"/>
  <c r="L12" i="5"/>
  <c r="O12" i="5" s="1"/>
  <c r="I12" i="5" s="1"/>
  <c r="G12" i="4"/>
  <c r="J12" i="4"/>
  <c r="M12" i="4" s="1"/>
  <c r="K13" i="4"/>
  <c r="N13" i="4" s="1"/>
  <c r="H13" i="4" s="1"/>
  <c r="L12" i="4"/>
  <c r="O12" i="4" s="1"/>
  <c r="I12" i="4"/>
  <c r="J14" i="6" l="1"/>
  <c r="M14" i="6" s="1"/>
  <c r="G14" i="6"/>
  <c r="K13" i="6"/>
  <c r="N13" i="6" s="1"/>
  <c r="H13" i="6"/>
  <c r="L13" i="6"/>
  <c r="O13" i="6" s="1"/>
  <c r="I13" i="6"/>
  <c r="K13" i="5"/>
  <c r="N13" i="5" s="1"/>
  <c r="H13" i="5" s="1"/>
  <c r="J14" i="5"/>
  <c r="M14" i="5" s="1"/>
  <c r="G14" i="5" s="1"/>
  <c r="L13" i="5"/>
  <c r="O13" i="5" s="1"/>
  <c r="I13" i="5" s="1"/>
  <c r="K14" i="4"/>
  <c r="N14" i="4" s="1"/>
  <c r="H14" i="4" s="1"/>
  <c r="J13" i="4"/>
  <c r="M13" i="4" s="1"/>
  <c r="G13" i="4" s="1"/>
  <c r="L13" i="4"/>
  <c r="O13" i="4" s="1"/>
  <c r="I13" i="4"/>
  <c r="L14" i="6" l="1"/>
  <c r="O14" i="6" s="1"/>
  <c r="I14" i="6" s="1"/>
  <c r="K14" i="6"/>
  <c r="N14" i="6" s="1"/>
  <c r="H14" i="6"/>
  <c r="J15" i="6"/>
  <c r="M15" i="6" s="1"/>
  <c r="G15" i="6" s="1"/>
  <c r="J15" i="5"/>
  <c r="M15" i="5" s="1"/>
  <c r="G15" i="5" s="1"/>
  <c r="L14" i="5"/>
  <c r="O14" i="5" s="1"/>
  <c r="I14" i="5"/>
  <c r="K14" i="5"/>
  <c r="N14" i="5" s="1"/>
  <c r="H14" i="5" s="1"/>
  <c r="K15" i="4"/>
  <c r="N15" i="4" s="1"/>
  <c r="H15" i="4" s="1"/>
  <c r="J14" i="4"/>
  <c r="M14" i="4" s="1"/>
  <c r="G14" i="4" s="1"/>
  <c r="L14" i="4"/>
  <c r="O14" i="4" s="1"/>
  <c r="I14" i="4" s="1"/>
  <c r="L15" i="6" l="1"/>
  <c r="O15" i="6" s="1"/>
  <c r="I15" i="6"/>
  <c r="J16" i="6"/>
  <c r="M16" i="6" s="1"/>
  <c r="G16" i="6" s="1"/>
  <c r="K15" i="6"/>
  <c r="N15" i="6" s="1"/>
  <c r="H15" i="6" s="1"/>
  <c r="J16" i="5"/>
  <c r="M16" i="5" s="1"/>
  <c r="G16" i="5"/>
  <c r="K15" i="5"/>
  <c r="N15" i="5" s="1"/>
  <c r="H15" i="5"/>
  <c r="L15" i="5"/>
  <c r="O15" i="5" s="1"/>
  <c r="I15" i="5" s="1"/>
  <c r="L15" i="4"/>
  <c r="O15" i="4" s="1"/>
  <c r="I15" i="4" s="1"/>
  <c r="J15" i="4"/>
  <c r="M15" i="4" s="1"/>
  <c r="G15" i="4"/>
  <c r="K16" i="4"/>
  <c r="N16" i="4" s="1"/>
  <c r="H16" i="4" s="1"/>
  <c r="K16" i="6" l="1"/>
  <c r="N16" i="6" s="1"/>
  <c r="H16" i="6"/>
  <c r="J17" i="6"/>
  <c r="M17" i="6" s="1"/>
  <c r="G17" i="6"/>
  <c r="L16" i="6"/>
  <c r="O16" i="6" s="1"/>
  <c r="I16" i="6"/>
  <c r="L16" i="5"/>
  <c r="O16" i="5" s="1"/>
  <c r="I16" i="5" s="1"/>
  <c r="K16" i="5"/>
  <c r="N16" i="5" s="1"/>
  <c r="H16" i="5" s="1"/>
  <c r="J17" i="5"/>
  <c r="M17" i="5" s="1"/>
  <c r="G17" i="5" s="1"/>
  <c r="K17" i="4"/>
  <c r="N17" i="4" s="1"/>
  <c r="H17" i="4" s="1"/>
  <c r="L16" i="4"/>
  <c r="O16" i="4" s="1"/>
  <c r="I16" i="4" s="1"/>
  <c r="J16" i="4"/>
  <c r="M16" i="4" s="1"/>
  <c r="G16" i="4" s="1"/>
  <c r="L17" i="6" l="1"/>
  <c r="O17" i="6" s="1"/>
  <c r="I17" i="6"/>
  <c r="J18" i="6"/>
  <c r="M18" i="6" s="1"/>
  <c r="G18" i="6"/>
  <c r="K17" i="6"/>
  <c r="N17" i="6" s="1"/>
  <c r="H17" i="6"/>
  <c r="J18" i="5"/>
  <c r="M18" i="5" s="1"/>
  <c r="G18" i="5" s="1"/>
  <c r="K17" i="5"/>
  <c r="N17" i="5" s="1"/>
  <c r="H17" i="5" s="1"/>
  <c r="L17" i="5"/>
  <c r="O17" i="5" s="1"/>
  <c r="I17" i="5"/>
  <c r="J17" i="4"/>
  <c r="M17" i="4" s="1"/>
  <c r="G17" i="4" s="1"/>
  <c r="L17" i="4"/>
  <c r="O17" i="4" s="1"/>
  <c r="I17" i="4" s="1"/>
  <c r="K18" i="4"/>
  <c r="N18" i="4" s="1"/>
  <c r="H18" i="4" s="1"/>
  <c r="J19" i="6" l="1"/>
  <c r="M19" i="6" s="1"/>
  <c r="G19" i="6" s="1"/>
  <c r="K18" i="6"/>
  <c r="N18" i="6" s="1"/>
  <c r="H18" i="6"/>
  <c r="L18" i="6"/>
  <c r="O18" i="6" s="1"/>
  <c r="I18" i="6" s="1"/>
  <c r="K18" i="5"/>
  <c r="N18" i="5" s="1"/>
  <c r="H18" i="5" s="1"/>
  <c r="J19" i="5"/>
  <c r="M19" i="5" s="1"/>
  <c r="G19" i="5" s="1"/>
  <c r="L18" i="5"/>
  <c r="O18" i="5" s="1"/>
  <c r="I18" i="5" s="1"/>
  <c r="H19" i="4"/>
  <c r="K19" i="4"/>
  <c r="N19" i="4" s="1"/>
  <c r="L18" i="4"/>
  <c r="O18" i="4" s="1"/>
  <c r="I18" i="4" s="1"/>
  <c r="J18" i="4"/>
  <c r="M18" i="4" s="1"/>
  <c r="G18" i="4" s="1"/>
  <c r="L19" i="6" l="1"/>
  <c r="O19" i="6" s="1"/>
  <c r="I19" i="6"/>
  <c r="J20" i="6"/>
  <c r="M20" i="6" s="1"/>
  <c r="G20" i="6" s="1"/>
  <c r="K19" i="6"/>
  <c r="N19" i="6" s="1"/>
  <c r="H19" i="6" s="1"/>
  <c r="J20" i="5"/>
  <c r="M20" i="5" s="1"/>
  <c r="G20" i="5"/>
  <c r="K19" i="5"/>
  <c r="N19" i="5" s="1"/>
  <c r="H19" i="5"/>
  <c r="L19" i="5"/>
  <c r="O19" i="5" s="1"/>
  <c r="I19" i="5" s="1"/>
  <c r="G19" i="4"/>
  <c r="J19" i="4"/>
  <c r="M19" i="4" s="1"/>
  <c r="L19" i="4"/>
  <c r="O19" i="4" s="1"/>
  <c r="I19" i="4" s="1"/>
  <c r="K20" i="4"/>
  <c r="N20" i="4" s="1"/>
  <c r="H20" i="4" s="1"/>
  <c r="K20" i="6" l="1"/>
  <c r="N20" i="6" s="1"/>
  <c r="H20" i="6"/>
  <c r="J21" i="6"/>
  <c r="M21" i="6" s="1"/>
  <c r="G21" i="6"/>
  <c r="L20" i="6"/>
  <c r="O20" i="6" s="1"/>
  <c r="I20" i="6"/>
  <c r="L20" i="5"/>
  <c r="O20" i="5" s="1"/>
  <c r="I20" i="5" s="1"/>
  <c r="K20" i="5"/>
  <c r="N20" i="5" s="1"/>
  <c r="H20" i="5" s="1"/>
  <c r="J21" i="5"/>
  <c r="M21" i="5" s="1"/>
  <c r="G21" i="5" s="1"/>
  <c r="K21" i="4"/>
  <c r="N21" i="4" s="1"/>
  <c r="H21" i="4"/>
  <c r="L20" i="4"/>
  <c r="O20" i="4" s="1"/>
  <c r="I20" i="4" s="1"/>
  <c r="J20" i="4"/>
  <c r="M20" i="4" s="1"/>
  <c r="G20" i="4" s="1"/>
  <c r="L21" i="6" l="1"/>
  <c r="O21" i="6" s="1"/>
  <c r="I21" i="6" s="1"/>
  <c r="J22" i="6"/>
  <c r="M22" i="6" s="1"/>
  <c r="G22" i="6"/>
  <c r="K21" i="6"/>
  <c r="N21" i="6" s="1"/>
  <c r="H21" i="6"/>
  <c r="K21" i="5"/>
  <c r="N21" i="5" s="1"/>
  <c r="H21" i="5" s="1"/>
  <c r="J22" i="5"/>
  <c r="M22" i="5" s="1"/>
  <c r="G22" i="5" s="1"/>
  <c r="L21" i="5"/>
  <c r="O21" i="5" s="1"/>
  <c r="I21" i="5" s="1"/>
  <c r="J21" i="4"/>
  <c r="M21" i="4" s="1"/>
  <c r="G21" i="4"/>
  <c r="L21" i="4"/>
  <c r="O21" i="4" s="1"/>
  <c r="I21" i="4" s="1"/>
  <c r="K22" i="4"/>
  <c r="N22" i="4" s="1"/>
  <c r="H22" i="4"/>
  <c r="L22" i="6" l="1"/>
  <c r="O22" i="6" s="1"/>
  <c r="I22" i="6" s="1"/>
  <c r="J23" i="6"/>
  <c r="M23" i="6" s="1"/>
  <c r="G23" i="6" s="1"/>
  <c r="K22" i="6"/>
  <c r="N22" i="6" s="1"/>
  <c r="H22" i="6" s="1"/>
  <c r="J23" i="5"/>
  <c r="M23" i="5" s="1"/>
  <c r="G23" i="5" s="1"/>
  <c r="L22" i="5"/>
  <c r="O22" i="5" s="1"/>
  <c r="I22" i="5"/>
  <c r="K22" i="5"/>
  <c r="N22" i="5" s="1"/>
  <c r="H22" i="5" s="1"/>
  <c r="L22" i="4"/>
  <c r="O22" i="4" s="1"/>
  <c r="I22" i="4" s="1"/>
  <c r="H23" i="4"/>
  <c r="K23" i="4"/>
  <c r="N23" i="4" s="1"/>
  <c r="J22" i="4"/>
  <c r="M22" i="4" s="1"/>
  <c r="G22" i="4" s="1"/>
  <c r="J24" i="6" l="1"/>
  <c r="M24" i="6" s="1"/>
  <c r="G24" i="6" s="1"/>
  <c r="K23" i="6"/>
  <c r="N23" i="6" s="1"/>
  <c r="H23" i="6" s="1"/>
  <c r="L23" i="6"/>
  <c r="O23" i="6" s="1"/>
  <c r="I23" i="6"/>
  <c r="K23" i="5"/>
  <c r="N23" i="5" s="1"/>
  <c r="H23" i="5"/>
  <c r="J24" i="5"/>
  <c r="M24" i="5" s="1"/>
  <c r="G24" i="5"/>
  <c r="L23" i="5"/>
  <c r="O23" i="5" s="1"/>
  <c r="I23" i="5" s="1"/>
  <c r="L23" i="4"/>
  <c r="O23" i="4" s="1"/>
  <c r="I23" i="4" s="1"/>
  <c r="J23" i="4"/>
  <c r="M23" i="4" s="1"/>
  <c r="G23" i="4" s="1"/>
  <c r="K24" i="4"/>
  <c r="N24" i="4" s="1"/>
  <c r="H24" i="4" s="1"/>
  <c r="K24" i="6" l="1"/>
  <c r="N24" i="6" s="1"/>
  <c r="H24" i="6" s="1"/>
  <c r="J25" i="6"/>
  <c r="M25" i="6" s="1"/>
  <c r="G25" i="6"/>
  <c r="L24" i="6"/>
  <c r="O24" i="6" s="1"/>
  <c r="I24" i="6" s="1"/>
  <c r="L24" i="5"/>
  <c r="O24" i="5" s="1"/>
  <c r="I24" i="5" s="1"/>
  <c r="K24" i="5"/>
  <c r="N24" i="5" s="1"/>
  <c r="H24" i="5" s="1"/>
  <c r="J25" i="5"/>
  <c r="M25" i="5" s="1"/>
  <c r="G25" i="5" s="1"/>
  <c r="J24" i="4"/>
  <c r="M24" i="4" s="1"/>
  <c r="G24" i="4" s="1"/>
  <c r="K25" i="4"/>
  <c r="N25" i="4" s="1"/>
  <c r="H25" i="4"/>
  <c r="L24" i="4"/>
  <c r="O24" i="4" s="1"/>
  <c r="I24" i="4" s="1"/>
  <c r="L25" i="6" l="1"/>
  <c r="O25" i="6" s="1"/>
  <c r="I25" i="6" s="1"/>
  <c r="K25" i="6"/>
  <c r="N25" i="6" s="1"/>
  <c r="H25" i="6" s="1"/>
  <c r="J26" i="6"/>
  <c r="M26" i="6" s="1"/>
  <c r="G26" i="6" s="1"/>
  <c r="K25" i="5"/>
  <c r="N25" i="5" s="1"/>
  <c r="H25" i="5" s="1"/>
  <c r="L25" i="5"/>
  <c r="O25" i="5" s="1"/>
  <c r="I25" i="5" s="1"/>
  <c r="J26" i="5"/>
  <c r="M26" i="5" s="1"/>
  <c r="G26" i="5" s="1"/>
  <c r="L25" i="4"/>
  <c r="O25" i="4" s="1"/>
  <c r="I25" i="4" s="1"/>
  <c r="J25" i="4"/>
  <c r="M25" i="4" s="1"/>
  <c r="G25" i="4" s="1"/>
  <c r="K26" i="4"/>
  <c r="N26" i="4" s="1"/>
  <c r="H26" i="4" s="1"/>
  <c r="K26" i="6" l="1"/>
  <c r="N26" i="6" s="1"/>
  <c r="H26" i="6" s="1"/>
  <c r="L26" i="6"/>
  <c r="O26" i="6" s="1"/>
  <c r="I26" i="6" s="1"/>
  <c r="J27" i="6"/>
  <c r="M27" i="6" s="1"/>
  <c r="G27" i="6" s="1"/>
  <c r="L26" i="5"/>
  <c r="O26" i="5" s="1"/>
  <c r="I26" i="5" s="1"/>
  <c r="J27" i="5"/>
  <c r="M27" i="5" s="1"/>
  <c r="G27" i="5" s="1"/>
  <c r="K26" i="5"/>
  <c r="N26" i="5" s="1"/>
  <c r="H26" i="5" s="1"/>
  <c r="K27" i="4"/>
  <c r="N27" i="4" s="1"/>
  <c r="H27" i="4" s="1"/>
  <c r="J26" i="4"/>
  <c r="M26" i="4" s="1"/>
  <c r="G26" i="4" s="1"/>
  <c r="L26" i="4"/>
  <c r="O26" i="4" s="1"/>
  <c r="I26" i="4" s="1"/>
  <c r="J28" i="6" l="1"/>
  <c r="M28" i="6" s="1"/>
  <c r="G28" i="6" s="1"/>
  <c r="L27" i="6"/>
  <c r="O27" i="6" s="1"/>
  <c r="I27" i="6"/>
  <c r="K27" i="6"/>
  <c r="N27" i="6" s="1"/>
  <c r="H27" i="6" s="1"/>
  <c r="J28" i="5"/>
  <c r="M28" i="5" s="1"/>
  <c r="G28" i="5" s="1"/>
  <c r="K27" i="5"/>
  <c r="N27" i="5" s="1"/>
  <c r="H27" i="5"/>
  <c r="L27" i="5"/>
  <c r="O27" i="5" s="1"/>
  <c r="I27" i="5" s="1"/>
  <c r="L27" i="4"/>
  <c r="O27" i="4" s="1"/>
  <c r="I27" i="4"/>
  <c r="J27" i="4"/>
  <c r="M27" i="4" s="1"/>
  <c r="G27" i="4" s="1"/>
  <c r="K28" i="4"/>
  <c r="N28" i="4" s="1"/>
  <c r="H28" i="4"/>
  <c r="K28" i="6" l="1"/>
  <c r="N28" i="6" s="1"/>
  <c r="H28" i="6"/>
  <c r="J29" i="6"/>
  <c r="M29" i="6" s="1"/>
  <c r="G29" i="6"/>
  <c r="L28" i="6"/>
  <c r="O28" i="6" s="1"/>
  <c r="I28" i="6" s="1"/>
  <c r="L28" i="5"/>
  <c r="O28" i="5" s="1"/>
  <c r="I28" i="5" s="1"/>
  <c r="J29" i="5"/>
  <c r="M29" i="5" s="1"/>
  <c r="G29" i="5" s="1"/>
  <c r="K28" i="5"/>
  <c r="N28" i="5" s="1"/>
  <c r="H28" i="5" s="1"/>
  <c r="J28" i="4"/>
  <c r="M28" i="4" s="1"/>
  <c r="G28" i="4" s="1"/>
  <c r="K29" i="4"/>
  <c r="N29" i="4" s="1"/>
  <c r="H29" i="4" s="1"/>
  <c r="L28" i="4"/>
  <c r="O28" i="4" s="1"/>
  <c r="I28" i="4"/>
  <c r="L29" i="6" l="1"/>
  <c r="O29" i="6" s="1"/>
  <c r="I29" i="6" s="1"/>
  <c r="K29" i="6"/>
  <c r="N29" i="6" s="1"/>
  <c r="H29" i="6" s="1"/>
  <c r="J30" i="6"/>
  <c r="M30" i="6" s="1"/>
  <c r="G30" i="6" s="1"/>
  <c r="J30" i="5"/>
  <c r="M30" i="5" s="1"/>
  <c r="G30" i="5" s="1"/>
  <c r="L29" i="5"/>
  <c r="O29" i="5" s="1"/>
  <c r="I29" i="5" s="1"/>
  <c r="K29" i="5"/>
  <c r="N29" i="5" s="1"/>
  <c r="H29" i="5" s="1"/>
  <c r="K30" i="4"/>
  <c r="N30" i="4" s="1"/>
  <c r="H30" i="4" s="1"/>
  <c r="J29" i="4"/>
  <c r="M29" i="4" s="1"/>
  <c r="G29" i="4"/>
  <c r="L29" i="4"/>
  <c r="O29" i="4" s="1"/>
  <c r="I29" i="4"/>
  <c r="J31" i="6" l="1"/>
  <c r="M31" i="6" s="1"/>
  <c r="G31" i="6" s="1"/>
  <c r="K30" i="6"/>
  <c r="N30" i="6" s="1"/>
  <c r="H30" i="6" s="1"/>
  <c r="L30" i="6"/>
  <c r="O30" i="6" s="1"/>
  <c r="I30" i="6" s="1"/>
  <c r="L30" i="5"/>
  <c r="O30" i="5" s="1"/>
  <c r="I30" i="5"/>
  <c r="J31" i="5"/>
  <c r="M31" i="5" s="1"/>
  <c r="G31" i="5" s="1"/>
  <c r="H30" i="5"/>
  <c r="K30" i="5"/>
  <c r="N30" i="5" s="1"/>
  <c r="K31" i="4"/>
  <c r="N31" i="4" s="1"/>
  <c r="H31" i="4" s="1"/>
  <c r="L30" i="4"/>
  <c r="O30" i="4" s="1"/>
  <c r="I30" i="4" s="1"/>
  <c r="J30" i="4"/>
  <c r="M30" i="4" s="1"/>
  <c r="G30" i="4"/>
  <c r="L31" i="6" l="1"/>
  <c r="O31" i="6" s="1"/>
  <c r="I31" i="6" s="1"/>
  <c r="K31" i="6"/>
  <c r="N31" i="6" s="1"/>
  <c r="H31" i="6" s="1"/>
  <c r="J32" i="6"/>
  <c r="M32" i="6" s="1"/>
  <c r="G32" i="6" s="1"/>
  <c r="J32" i="5"/>
  <c r="M32" i="5" s="1"/>
  <c r="G32" i="5"/>
  <c r="L31" i="5"/>
  <c r="O31" i="5" s="1"/>
  <c r="I31" i="5" s="1"/>
  <c r="K31" i="5"/>
  <c r="N31" i="5" s="1"/>
  <c r="H31" i="5"/>
  <c r="L31" i="4"/>
  <c r="O31" i="4" s="1"/>
  <c r="I31" i="4" s="1"/>
  <c r="K32" i="4"/>
  <c r="N32" i="4" s="1"/>
  <c r="H32" i="4" s="1"/>
  <c r="J31" i="4"/>
  <c r="M31" i="4" s="1"/>
  <c r="G31" i="4" s="1"/>
  <c r="J33" i="6" l="1"/>
  <c r="M33" i="6" s="1"/>
  <c r="G33" i="6"/>
  <c r="K32" i="6"/>
  <c r="N32" i="6" s="1"/>
  <c r="H32" i="6"/>
  <c r="L32" i="6"/>
  <c r="O32" i="6" s="1"/>
  <c r="I32" i="6" s="1"/>
  <c r="L32" i="5"/>
  <c r="O32" i="5" s="1"/>
  <c r="I32" i="5" s="1"/>
  <c r="K32" i="5"/>
  <c r="N32" i="5" s="1"/>
  <c r="H32" i="5" s="1"/>
  <c r="J33" i="5"/>
  <c r="M33" i="5" s="1"/>
  <c r="G33" i="5" s="1"/>
  <c r="J32" i="4"/>
  <c r="M32" i="4" s="1"/>
  <c r="G32" i="4" s="1"/>
  <c r="K33" i="4"/>
  <c r="N33" i="4" s="1"/>
  <c r="H33" i="4" s="1"/>
  <c r="L32" i="4"/>
  <c r="O32" i="4" s="1"/>
  <c r="I32" i="4"/>
  <c r="L33" i="6" l="1"/>
  <c r="O33" i="6" s="1"/>
  <c r="I33" i="6" s="1"/>
  <c r="K33" i="6"/>
  <c r="N33" i="6" s="1"/>
  <c r="H33" i="6" s="1"/>
  <c r="J34" i="6"/>
  <c r="M34" i="6" s="1"/>
  <c r="G34" i="6" s="1"/>
  <c r="K33" i="5"/>
  <c r="N33" i="5" s="1"/>
  <c r="H33" i="5" s="1"/>
  <c r="L33" i="5"/>
  <c r="O33" i="5" s="1"/>
  <c r="I33" i="5" s="1"/>
  <c r="J34" i="5"/>
  <c r="M34" i="5" s="1"/>
  <c r="G34" i="5" s="1"/>
  <c r="K34" i="4"/>
  <c r="N34" i="4" s="1"/>
  <c r="H34" i="4"/>
  <c r="J33" i="4"/>
  <c r="M33" i="4" s="1"/>
  <c r="G33" i="4" s="1"/>
  <c r="L33" i="4"/>
  <c r="O33" i="4" s="1"/>
  <c r="I33" i="4" s="1"/>
  <c r="J35" i="6" l="1"/>
  <c r="M35" i="6" s="1"/>
  <c r="G35" i="6" s="1"/>
  <c r="K34" i="6"/>
  <c r="N34" i="6" s="1"/>
  <c r="H34" i="6" s="1"/>
  <c r="L34" i="6"/>
  <c r="O34" i="6" s="1"/>
  <c r="I34" i="6" s="1"/>
  <c r="L34" i="5"/>
  <c r="O34" i="5" s="1"/>
  <c r="I34" i="5" s="1"/>
  <c r="J35" i="5"/>
  <c r="M35" i="5" s="1"/>
  <c r="G35" i="5" s="1"/>
  <c r="K34" i="5"/>
  <c r="N34" i="5" s="1"/>
  <c r="H34" i="5" s="1"/>
  <c r="I34" i="4"/>
  <c r="L34" i="4"/>
  <c r="O34" i="4" s="1"/>
  <c r="J34" i="4"/>
  <c r="M34" i="4" s="1"/>
  <c r="G34" i="4" s="1"/>
  <c r="H35" i="4"/>
  <c r="K35" i="4"/>
  <c r="N35" i="4" s="1"/>
  <c r="L35" i="6" l="1"/>
  <c r="O35" i="6" s="1"/>
  <c r="I35" i="6"/>
  <c r="K35" i="6"/>
  <c r="N35" i="6" s="1"/>
  <c r="H35" i="6" s="1"/>
  <c r="J36" i="6"/>
  <c r="M36" i="6" s="1"/>
  <c r="G36" i="6" s="1"/>
  <c r="J36" i="5"/>
  <c r="M36" i="5" s="1"/>
  <c r="G36" i="5" s="1"/>
  <c r="L35" i="5"/>
  <c r="O35" i="5" s="1"/>
  <c r="I35" i="5" s="1"/>
  <c r="K35" i="5"/>
  <c r="N35" i="5" s="1"/>
  <c r="H35" i="5" s="1"/>
  <c r="G35" i="4"/>
  <c r="J35" i="4"/>
  <c r="M35" i="4" s="1"/>
  <c r="K36" i="4"/>
  <c r="N36" i="4" s="1"/>
  <c r="H36" i="4" s="1"/>
  <c r="L35" i="4"/>
  <c r="O35" i="4" s="1"/>
  <c r="I35" i="4" s="1"/>
  <c r="J37" i="6" l="1"/>
  <c r="M37" i="6" s="1"/>
  <c r="G37" i="6"/>
  <c r="K36" i="6"/>
  <c r="N36" i="6" s="1"/>
  <c r="H36" i="6"/>
  <c r="L36" i="6"/>
  <c r="O36" i="6" s="1"/>
  <c r="I36" i="6" s="1"/>
  <c r="L36" i="5"/>
  <c r="O36" i="5" s="1"/>
  <c r="I36" i="5" s="1"/>
  <c r="K36" i="5"/>
  <c r="N36" i="5" s="1"/>
  <c r="H36" i="5" s="1"/>
  <c r="J37" i="5"/>
  <c r="M37" i="5" s="1"/>
  <c r="G37" i="5" s="1"/>
  <c r="L36" i="4"/>
  <c r="O36" i="4" s="1"/>
  <c r="I36" i="4" s="1"/>
  <c r="K37" i="4"/>
  <c r="N37" i="4" s="1"/>
  <c r="H37" i="4" s="1"/>
  <c r="J36" i="4"/>
  <c r="M36" i="4" s="1"/>
  <c r="G36" i="4" s="1"/>
  <c r="L37" i="6" l="1"/>
  <c r="O37" i="6" s="1"/>
  <c r="I37" i="6" s="1"/>
  <c r="K37" i="6"/>
  <c r="N37" i="6" s="1"/>
  <c r="H37" i="6" s="1"/>
  <c r="J38" i="6"/>
  <c r="M38" i="6" s="1"/>
  <c r="G38" i="6" s="1"/>
  <c r="K37" i="5"/>
  <c r="N37" i="5" s="1"/>
  <c r="H37" i="5" s="1"/>
  <c r="J38" i="5"/>
  <c r="M38" i="5" s="1"/>
  <c r="G38" i="5" s="1"/>
  <c r="L37" i="5"/>
  <c r="O37" i="5" s="1"/>
  <c r="I37" i="5" s="1"/>
  <c r="J37" i="4"/>
  <c r="M37" i="4" s="1"/>
  <c r="G37" i="4"/>
  <c r="K38" i="4"/>
  <c r="N38" i="4" s="1"/>
  <c r="H38" i="4"/>
  <c r="L37" i="4"/>
  <c r="O37" i="4" s="1"/>
  <c r="I37" i="4" s="1"/>
  <c r="K38" i="6" l="1"/>
  <c r="N38" i="6" s="1"/>
  <c r="H38" i="6" s="1"/>
  <c r="L38" i="6"/>
  <c r="O38" i="6" s="1"/>
  <c r="I38" i="6" s="1"/>
  <c r="J39" i="6"/>
  <c r="M39" i="6" s="1"/>
  <c r="G39" i="6" s="1"/>
  <c r="J39" i="5"/>
  <c r="M39" i="5" s="1"/>
  <c r="G39" i="5" s="1"/>
  <c r="L38" i="5"/>
  <c r="O38" i="5" s="1"/>
  <c r="I38" i="5"/>
  <c r="K38" i="5"/>
  <c r="N38" i="5" s="1"/>
  <c r="H38" i="5" s="1"/>
  <c r="L38" i="4"/>
  <c r="O38" i="4" s="1"/>
  <c r="I38" i="4" s="1"/>
  <c r="K39" i="4"/>
  <c r="N39" i="4" s="1"/>
  <c r="H39" i="4" s="1"/>
  <c r="J38" i="4"/>
  <c r="M38" i="4" s="1"/>
  <c r="G38" i="4" s="1"/>
  <c r="J40" i="6" l="1"/>
  <c r="G59" i="6"/>
  <c r="G61" i="6" s="1"/>
  <c r="J61" i="6" s="1"/>
  <c r="L39" i="6"/>
  <c r="O39" i="6" s="1"/>
  <c r="I39" i="6"/>
  <c r="K39" i="6"/>
  <c r="N39" i="6" s="1"/>
  <c r="H39" i="6" s="1"/>
  <c r="J40" i="5"/>
  <c r="M40" i="5" s="1"/>
  <c r="G40" i="5" s="1"/>
  <c r="K39" i="5"/>
  <c r="N39" i="5" s="1"/>
  <c r="H39" i="5"/>
  <c r="L39" i="5"/>
  <c r="O39" i="5" s="1"/>
  <c r="I39" i="5" s="1"/>
  <c r="J39" i="4"/>
  <c r="M39" i="4" s="1"/>
  <c r="G39" i="4" s="1"/>
  <c r="K40" i="4"/>
  <c r="N40" i="4" s="1"/>
  <c r="H40" i="4" s="1"/>
  <c r="L39" i="4"/>
  <c r="O39" i="4" s="1"/>
  <c r="I39" i="4"/>
  <c r="K40" i="6" l="1"/>
  <c r="H59" i="6"/>
  <c r="H61" i="6" s="1"/>
  <c r="K61" i="6" s="1"/>
  <c r="L40" i="6"/>
  <c r="I59" i="6"/>
  <c r="I61" i="6" s="1"/>
  <c r="L61" i="6" s="1"/>
  <c r="J41" i="5"/>
  <c r="M41" i="5" s="1"/>
  <c r="G41" i="5" s="1"/>
  <c r="L40" i="5"/>
  <c r="O40" i="5" s="1"/>
  <c r="I40" i="5" s="1"/>
  <c r="H40" i="5"/>
  <c r="K40" i="5"/>
  <c r="N40" i="5" s="1"/>
  <c r="K41" i="4"/>
  <c r="H59" i="4"/>
  <c r="H61" i="4" s="1"/>
  <c r="K61" i="4" s="1"/>
  <c r="J40" i="4"/>
  <c r="M40" i="4" s="1"/>
  <c r="G40" i="4" s="1"/>
  <c r="L40" i="4"/>
  <c r="O40" i="4" s="1"/>
  <c r="I40" i="4" s="1"/>
  <c r="L41" i="5" l="1"/>
  <c r="O41" i="5" s="1"/>
  <c r="I41" i="5" s="1"/>
  <c r="J42" i="5"/>
  <c r="M42" i="5" s="1"/>
  <c r="G42" i="5" s="1"/>
  <c r="K41" i="5"/>
  <c r="N41" i="5" s="1"/>
  <c r="H41" i="5" s="1"/>
  <c r="L41" i="4"/>
  <c r="I59" i="4"/>
  <c r="I61" i="4" s="1"/>
  <c r="L61" i="4" s="1"/>
  <c r="J41" i="4"/>
  <c r="G59" i="4"/>
  <c r="G61" i="4" s="1"/>
  <c r="J61" i="4" s="1"/>
  <c r="J43" i="5" l="1"/>
  <c r="M43" i="5" s="1"/>
  <c r="G43" i="5" s="1"/>
  <c r="L42" i="5"/>
  <c r="O42" i="5" s="1"/>
  <c r="I42" i="5"/>
  <c r="K42" i="5"/>
  <c r="N42" i="5" s="1"/>
  <c r="H42" i="5" s="1"/>
  <c r="J44" i="5" l="1"/>
  <c r="G59" i="5"/>
  <c r="G61" i="5" s="1"/>
  <c r="J61" i="5" s="1"/>
  <c r="K43" i="5"/>
  <c r="N43" i="5" s="1"/>
  <c r="H43" i="5"/>
  <c r="L43" i="5"/>
  <c r="O43" i="5" s="1"/>
  <c r="I43" i="5" s="1"/>
  <c r="L44" i="5" l="1"/>
  <c r="I59" i="5"/>
  <c r="I61" i="5" s="1"/>
  <c r="L61" i="5" s="1"/>
  <c r="K44" i="5"/>
  <c r="H59" i="5"/>
  <c r="H61" i="5" s="1"/>
  <c r="K61" i="5" s="1"/>
</calcChain>
</file>

<file path=xl/sharedStrings.xml><?xml version="1.0" encoding="utf-8"?>
<sst xmlns="http://schemas.openxmlformats.org/spreadsheetml/2006/main" count="167" uniqueCount="100">
  <si>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</si>
  <si>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</si>
  <si>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</si>
  <si>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4Ｈ足</t>
    <rPh sb="2" eb="3">
      <t>アシ</t>
    </rPh>
    <phoneticPr fontId="5"/>
  </si>
  <si>
    <t>終了日</t>
    <rPh sb="0" eb="3">
      <t>シュウリョウビ</t>
    </rPh>
    <phoneticPr fontId="5"/>
  </si>
  <si>
    <t>１Ｈ足</t>
    <rPh sb="2" eb="3">
      <t>アシ</t>
    </rPh>
    <phoneticPr fontId="5"/>
  </si>
  <si>
    <t>１５M足</t>
    <rPh sb="3" eb="4">
      <t>アシ</t>
    </rPh>
    <phoneticPr fontId="5"/>
  </si>
  <si>
    <t>PB</t>
    <phoneticPr fontId="5"/>
  </si>
  <si>
    <t>USD/JPY</t>
    <phoneticPr fontId="4"/>
  </si>
  <si>
    <t>EB</t>
    <phoneticPr fontId="5"/>
  </si>
  <si>
    <t>気付き　質問</t>
  </si>
  <si>
    <t>感想</t>
  </si>
  <si>
    <t>今後</t>
  </si>
  <si>
    <t>通貨ペア</t>
    <rPh sb="0" eb="2">
      <t>ツウカ</t>
    </rPh>
    <phoneticPr fontId="4"/>
  </si>
  <si>
    <t>USDJPY</t>
    <phoneticPr fontId="4"/>
  </si>
  <si>
    <t>時間足</t>
    <rPh sb="0" eb="2">
      <t>ジカン</t>
    </rPh>
    <rPh sb="2" eb="3">
      <t>アシ</t>
    </rPh>
    <phoneticPr fontId="4"/>
  </si>
  <si>
    <t>15M足</t>
    <rPh sb="3" eb="4">
      <t>アシ</t>
    </rPh>
    <phoneticPr fontId="4"/>
  </si>
  <si>
    <t>当初資金</t>
    <rPh sb="0" eb="2">
      <t>トウショ</t>
    </rPh>
    <rPh sb="2" eb="4">
      <t>シキン</t>
    </rPh>
    <phoneticPr fontId="4"/>
  </si>
  <si>
    <t>エントリー理由</t>
    <rPh sb="5" eb="7">
      <t>リユウ</t>
    </rPh>
    <phoneticPr fontId="4"/>
  </si>
  <si>
    <t>10MA・20MAの両方の上側にキャンドルがあれば買い方向、下側なら売り方向。MAに触れてPB出現でエントリー待ち、PB高値or安値ブレイクでエントリー。</t>
  </si>
  <si>
    <t>決済理由</t>
    <rPh sb="0" eb="2">
      <t>ケッサイ</t>
    </rPh>
    <rPh sb="2" eb="4">
      <t>リユウ</t>
    </rPh>
    <phoneticPr fontId="4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</si>
  <si>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4"/>
  </si>
  <si>
    <t>No.</t>
    <phoneticPr fontId="4"/>
  </si>
  <si>
    <t>エントリー</t>
    <phoneticPr fontId="4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</si>
  <si>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4"/>
  </si>
  <si>
    <t>残金（円)</t>
    <rPh sb="0" eb="2">
      <t>ザンキン</t>
    </rPh>
    <rPh sb="3" eb="4">
      <t>エン</t>
    </rPh>
    <phoneticPr fontId="4"/>
  </si>
  <si>
    <t>損失上限（リスク3%）</t>
    <rPh sb="0" eb="2">
      <t>ソンシツ</t>
    </rPh>
    <rPh sb="2" eb="4">
      <t>ジョウゲン</t>
    </rPh>
    <phoneticPr fontId="4"/>
  </si>
  <si>
    <t>損益額</t>
    <rPh sb="0" eb="2">
      <t>ソンエキ</t>
    </rPh>
    <rPh sb="2" eb="3">
      <t>ガク</t>
    </rPh>
    <phoneticPr fontId="4"/>
  </si>
  <si>
    <t>日付</t>
    <rPh sb="0" eb="2">
      <t>ヒヅケ</t>
    </rPh>
    <phoneticPr fontId="4"/>
  </si>
  <si>
    <t>買い1／売り2</t>
    <rPh sb="0" eb="1">
      <t>カ</t>
    </rPh>
    <rPh sb="4" eb="5">
      <t>ウ</t>
    </rPh>
    <phoneticPr fontId="4"/>
  </si>
  <si>
    <t>当初</t>
    <rPh sb="0" eb="2">
      <t>トウショ</t>
    </rPh>
    <phoneticPr fontId="4"/>
  </si>
  <si>
    <t>11:30 2</t>
    <phoneticPr fontId="4"/>
  </si>
  <si>
    <t>2本のMA平行だし、陽線なのでNG</t>
  </si>
  <si>
    <t xml:space="preserve">23:00 2 </t>
    <phoneticPr fontId="4"/>
  </si>
  <si>
    <t>2本のMA近いとこ</t>
    <rPh sb="5" eb="6">
      <t>チカ</t>
    </rPh>
    <phoneticPr fontId="4"/>
  </si>
  <si>
    <t>5:45 1</t>
    <phoneticPr fontId="4"/>
  </si>
  <si>
    <t>線の上など微妙なとこは避けるべき</t>
    <rPh sb="0" eb="1">
      <t>セン</t>
    </rPh>
    <rPh sb="2" eb="3">
      <t>ウエ</t>
    </rPh>
    <rPh sb="5" eb="7">
      <t>ビミョウ</t>
    </rPh>
    <rPh sb="11" eb="12">
      <t>サ</t>
    </rPh>
    <phoneticPr fontId="4"/>
  </si>
  <si>
    <t>17:15 2</t>
    <phoneticPr fontId="4"/>
  </si>
  <si>
    <t>1:30 1</t>
    <phoneticPr fontId="4"/>
  </si>
  <si>
    <t>雲や線の向きを気にした方がよいのか？</t>
    <rPh sb="0" eb="1">
      <t>クモ</t>
    </rPh>
    <rPh sb="2" eb="3">
      <t>セン</t>
    </rPh>
    <rPh sb="4" eb="5">
      <t>ム</t>
    </rPh>
    <rPh sb="7" eb="8">
      <t>キ</t>
    </rPh>
    <rPh sb="11" eb="12">
      <t>ホウ</t>
    </rPh>
    <phoneticPr fontId="4"/>
  </si>
  <si>
    <t>15:15 1</t>
    <phoneticPr fontId="4"/>
  </si>
  <si>
    <t>10:00 2</t>
    <phoneticPr fontId="4"/>
  </si>
  <si>
    <t>12:30 1</t>
    <phoneticPr fontId="4"/>
  </si>
  <si>
    <t>髭がMAに触れているかいないか微妙なところはNG</t>
    <rPh sb="0" eb="1">
      <t>ヒゲ</t>
    </rPh>
    <rPh sb="5" eb="6">
      <t>フ</t>
    </rPh>
    <rPh sb="15" eb="17">
      <t>ビミョウ</t>
    </rPh>
    <phoneticPr fontId="4"/>
  </si>
  <si>
    <t>21:00 1</t>
    <phoneticPr fontId="4"/>
  </si>
  <si>
    <t>雲の位置を気にすることに決定</t>
    <rPh sb="0" eb="1">
      <t>クモ</t>
    </rPh>
    <rPh sb="2" eb="4">
      <t>イチ</t>
    </rPh>
    <rPh sb="5" eb="6">
      <t>キ</t>
    </rPh>
    <rPh sb="12" eb="14">
      <t>ケッテイ</t>
    </rPh>
    <phoneticPr fontId="4"/>
  </si>
  <si>
    <t>15:15 2</t>
    <phoneticPr fontId="4"/>
  </si>
  <si>
    <t>23:00 1</t>
    <phoneticPr fontId="4"/>
  </si>
  <si>
    <t>5分足で見て、主な高値にLCを設定すべきか</t>
    <rPh sb="1" eb="2">
      <t>フン</t>
    </rPh>
    <rPh sb="2" eb="3">
      <t>アシ</t>
    </rPh>
    <rPh sb="4" eb="5">
      <t>ミ</t>
    </rPh>
    <rPh sb="7" eb="8">
      <t>オモ</t>
    </rPh>
    <rPh sb="9" eb="11">
      <t>タカネ</t>
    </rPh>
    <rPh sb="15" eb="17">
      <t>セッテイ</t>
    </rPh>
    <phoneticPr fontId="4"/>
  </si>
  <si>
    <t>13:30 2</t>
    <phoneticPr fontId="4"/>
  </si>
  <si>
    <t>10:00 1</t>
    <phoneticPr fontId="4"/>
  </si>
  <si>
    <t>4:15 1</t>
    <phoneticPr fontId="4"/>
  </si>
  <si>
    <t>13:00 1</t>
    <phoneticPr fontId="4"/>
  </si>
  <si>
    <t>21:15 2</t>
    <phoneticPr fontId="4"/>
  </si>
  <si>
    <t>15Mだと、相当なフィルターが必要だと思った。</t>
    <rPh sb="6" eb="8">
      <t>ソウトウ</t>
    </rPh>
    <rPh sb="15" eb="17">
      <t>ヒツヨウ</t>
    </rPh>
    <rPh sb="19" eb="20">
      <t>オモ</t>
    </rPh>
    <phoneticPr fontId="4"/>
  </si>
  <si>
    <t>4:30 1</t>
    <phoneticPr fontId="4"/>
  </si>
  <si>
    <t>勝率が悪すぎたので途中から、雲の位置を気にすることに決定しました。</t>
    <rPh sb="0" eb="2">
      <t>ショウリツ</t>
    </rPh>
    <rPh sb="3" eb="4">
      <t>ワル</t>
    </rPh>
    <rPh sb="9" eb="11">
      <t>トチュウ</t>
    </rPh>
    <phoneticPr fontId="4"/>
  </si>
  <si>
    <t>11:15 1</t>
    <phoneticPr fontId="4"/>
  </si>
  <si>
    <t>10:45 1</t>
    <phoneticPr fontId="4"/>
  </si>
  <si>
    <t>7:00 2</t>
    <phoneticPr fontId="4"/>
  </si>
  <si>
    <t>22:00 1</t>
    <phoneticPr fontId="4"/>
  </si>
  <si>
    <t>15:30 1</t>
    <phoneticPr fontId="4"/>
  </si>
  <si>
    <t>23:30 2</t>
    <phoneticPr fontId="4"/>
  </si>
  <si>
    <t>4:30 2</t>
    <phoneticPr fontId="4"/>
  </si>
  <si>
    <t>14:30 2</t>
    <phoneticPr fontId="4"/>
  </si>
  <si>
    <t>16:45 2</t>
    <phoneticPr fontId="4"/>
  </si>
  <si>
    <t>8:45 1</t>
    <phoneticPr fontId="4"/>
  </si>
  <si>
    <t>0:00 2</t>
    <phoneticPr fontId="4"/>
  </si>
  <si>
    <t>13:45 2</t>
    <phoneticPr fontId="4"/>
  </si>
  <si>
    <t>勝数</t>
    <rPh sb="0" eb="1">
      <t>カ</t>
    </rPh>
    <rPh sb="1" eb="2">
      <t>スウ</t>
    </rPh>
    <phoneticPr fontId="4"/>
  </si>
  <si>
    <t>期間</t>
    <rPh sb="0" eb="2">
      <t>キカン</t>
    </rPh>
    <phoneticPr fontId="4"/>
  </si>
  <si>
    <t>日</t>
    <rPh sb="0" eb="1">
      <t>ヒ</t>
    </rPh>
    <phoneticPr fontId="4"/>
  </si>
  <si>
    <t>負数</t>
    <rPh sb="0" eb="1">
      <t>マ</t>
    </rPh>
    <rPh sb="1" eb="2">
      <t>スウ</t>
    </rPh>
    <phoneticPr fontId="4"/>
  </si>
  <si>
    <t>利益率</t>
    <rPh sb="0" eb="2">
      <t>リエキ</t>
    </rPh>
    <rPh sb="2" eb="3">
      <t>リツ</t>
    </rPh>
    <phoneticPr fontId="4"/>
  </si>
  <si>
    <t>月利</t>
    <rPh sb="0" eb="2">
      <t>ゲツリ</t>
    </rPh>
    <phoneticPr fontId="4"/>
  </si>
  <si>
    <t>引分</t>
    <rPh sb="0" eb="2">
      <t>ヒキワケ</t>
    </rPh>
    <phoneticPr fontId="4"/>
  </si>
  <si>
    <t>勝率</t>
    <rPh sb="0" eb="2">
      <t>ショウリツ</t>
    </rPh>
    <phoneticPr fontId="4"/>
  </si>
  <si>
    <t xml:space="preserve">前半は、勝率が３０％くらいまでに下がってしまいました。
時間足が短くなるにつれ、勝率がさがり、利益幅も少なくなることがわかりました。
佐々木さん、いつもありがとうございます。
この検証は、塾長や、笹田さんなど許可を出す方にも見ていただけるのでしょうか？
デモトレードに移行しても良いときは、教えて頂きたいです。宜しくお願い致します。
</t>
    <rPh sb="0" eb="2">
      <t>ゼンハン</t>
    </rPh>
    <rPh sb="4" eb="6">
      <t>ショウリツ</t>
    </rPh>
    <rPh sb="16" eb="17">
      <t>サ</t>
    </rPh>
    <rPh sb="28" eb="30">
      <t>ジカン</t>
    </rPh>
    <rPh sb="30" eb="31">
      <t>アシ</t>
    </rPh>
    <rPh sb="32" eb="33">
      <t>ミジカ</t>
    </rPh>
    <rPh sb="40" eb="42">
      <t>ショウリツ</t>
    </rPh>
    <rPh sb="47" eb="49">
      <t>リエキ</t>
    </rPh>
    <rPh sb="49" eb="50">
      <t>ハバ</t>
    </rPh>
    <rPh sb="51" eb="52">
      <t>スク</t>
    </rPh>
    <rPh sb="68" eb="71">
      <t>ササキ</t>
    </rPh>
    <rPh sb="91" eb="93">
      <t>ケンショウ</t>
    </rPh>
    <rPh sb="95" eb="97">
      <t>ジュクチョウ</t>
    </rPh>
    <rPh sb="99" eb="101">
      <t>ササダ</t>
    </rPh>
    <rPh sb="105" eb="107">
      <t>キョカ</t>
    </rPh>
    <rPh sb="108" eb="109">
      <t>ダ</t>
    </rPh>
    <rPh sb="110" eb="111">
      <t>カタ</t>
    </rPh>
    <rPh sb="113" eb="114">
      <t>ミ</t>
    </rPh>
    <rPh sb="135" eb="137">
      <t>イコウ</t>
    </rPh>
    <rPh sb="140" eb="141">
      <t>ヨ</t>
    </rPh>
    <rPh sb="146" eb="147">
      <t>オシ</t>
    </rPh>
    <rPh sb="149" eb="150">
      <t>イタダ</t>
    </rPh>
    <rPh sb="156" eb="157">
      <t>ヨロ</t>
    </rPh>
    <rPh sb="160" eb="161">
      <t>ネガイ</t>
    </rPh>
    <rPh sb="162" eb="163">
      <t>タ</t>
    </rPh>
    <phoneticPr fontId="4"/>
  </si>
  <si>
    <t>今後のPBでの15分足でのエントリーでは、少し、フィルター的なものを足して、もう少し勝率が上がるルールを設定したいと思います。</t>
    <rPh sb="0" eb="2">
      <t>コンゴ</t>
    </rPh>
    <rPh sb="9" eb="10">
      <t>フン</t>
    </rPh>
    <rPh sb="10" eb="11">
      <t>アシ</t>
    </rPh>
    <rPh sb="21" eb="22">
      <t>スコ</t>
    </rPh>
    <rPh sb="29" eb="30">
      <t>テキ</t>
    </rPh>
    <rPh sb="34" eb="35">
      <t>タ</t>
    </rPh>
    <rPh sb="40" eb="41">
      <t>スコ</t>
    </rPh>
    <rPh sb="42" eb="44">
      <t>ショウリツ</t>
    </rPh>
    <rPh sb="45" eb="46">
      <t>ア</t>
    </rPh>
    <rPh sb="52" eb="54">
      <t>セッテイ</t>
    </rPh>
    <rPh sb="58" eb="59">
      <t>オモ</t>
    </rPh>
    <phoneticPr fontId="4"/>
  </si>
  <si>
    <t>今後は、EB検証で同じことをして、PBとEBでのエントリーとし、トレード回数が増えるようにしたいと思います。また、多すぎたり、勝率が悪すぎるときは、PBでのエントリーと同じように、ルールを足して、フィルターを設定したいと思います。</t>
    <rPh sb="0" eb="2">
      <t>コンゴ</t>
    </rPh>
    <rPh sb="6" eb="8">
      <t>ケンショウ</t>
    </rPh>
    <rPh sb="9" eb="10">
      <t>オナ</t>
    </rPh>
    <rPh sb="36" eb="38">
      <t>カイスウ</t>
    </rPh>
    <rPh sb="39" eb="40">
      <t>フ</t>
    </rPh>
    <rPh sb="49" eb="50">
      <t>オモ</t>
    </rPh>
    <rPh sb="57" eb="58">
      <t>オオ</t>
    </rPh>
    <rPh sb="63" eb="65">
      <t>ショウリツ</t>
    </rPh>
    <rPh sb="66" eb="67">
      <t>ワル</t>
    </rPh>
    <rPh sb="84" eb="85">
      <t>オナ</t>
    </rPh>
    <rPh sb="94" eb="95">
      <t>タ</t>
    </rPh>
    <rPh sb="104" eb="106">
      <t>セッテイ</t>
    </rPh>
    <rPh sb="110" eb="111">
      <t>オモ</t>
    </rPh>
    <phoneticPr fontId="4"/>
  </si>
  <si>
    <t>1H足</t>
    <rPh sb="2" eb="3">
      <t>アシ</t>
    </rPh>
    <phoneticPr fontId="4"/>
  </si>
  <si>
    <t>ー4pipで切られる</t>
    <rPh sb="6" eb="7">
      <t>キ</t>
    </rPh>
    <phoneticPr fontId="4"/>
  </si>
  <si>
    <t>3連敗</t>
    <rPh sb="1" eb="3">
      <t>レンパイ</t>
    </rPh>
    <phoneticPr fontId="4"/>
  </si>
  <si>
    <t>１Pで切られる</t>
    <rPh sb="3" eb="4">
      <t>キ</t>
    </rPh>
    <phoneticPr fontId="4"/>
  </si>
  <si>
    <t>微妙なPBは、陰線、陽線にこだわった方がいいかも</t>
    <rPh sb="0" eb="2">
      <t>ビミョウ</t>
    </rPh>
    <rPh sb="7" eb="8">
      <t>イン</t>
    </rPh>
    <rPh sb="8" eb="9">
      <t>セン</t>
    </rPh>
    <rPh sb="10" eb="12">
      <t>ヨウセン</t>
    </rPh>
    <rPh sb="18" eb="19">
      <t>ホウ</t>
    </rPh>
    <phoneticPr fontId="4"/>
  </si>
  <si>
    <t>2本のMAがくっついてたり、微妙な位置にあるときは入らない</t>
    <rPh sb="1" eb="2">
      <t>ホン</t>
    </rPh>
    <rPh sb="14" eb="16">
      <t>ビミョウ</t>
    </rPh>
    <rPh sb="17" eb="19">
      <t>イチ</t>
    </rPh>
    <rPh sb="25" eb="26">
      <t>ハイ</t>
    </rPh>
    <phoneticPr fontId="4"/>
  </si>
  <si>
    <t>2本のMAが近いのと陰線、陽線にこだわる</t>
    <rPh sb="1" eb="2">
      <t>ホン</t>
    </rPh>
    <rPh sb="6" eb="7">
      <t>チカ</t>
    </rPh>
    <rPh sb="10" eb="11">
      <t>イン</t>
    </rPh>
    <rPh sb="11" eb="12">
      <t>セン</t>
    </rPh>
    <rPh sb="13" eb="15">
      <t>ヨウセン</t>
    </rPh>
    <phoneticPr fontId="4"/>
  </si>
  <si>
    <t>4H足</t>
    <rPh sb="2" eb="3">
      <t>アシ</t>
    </rPh>
    <phoneticPr fontId="4"/>
  </si>
  <si>
    <t>髭が2本のMAをまたいでいるのはダメか</t>
    <rPh sb="0" eb="1">
      <t>ヒゲ</t>
    </rPh>
    <rPh sb="3" eb="4">
      <t>ホン</t>
    </rPh>
    <phoneticPr fontId="4"/>
  </si>
  <si>
    <t>髭が2本のMAをまたいでいるのはダメか 売りがダメなのか</t>
    <rPh sb="0" eb="1">
      <t>ヒゲ</t>
    </rPh>
    <rPh sb="3" eb="4">
      <t>ホン</t>
    </rPh>
    <rPh sb="20" eb="21">
      <t>ウ</t>
    </rPh>
    <phoneticPr fontId="4"/>
  </si>
  <si>
    <t>売りのPBが初めて利益に。髭が2本のMAをまたぐのは有効か？</t>
    <rPh sb="0" eb="1">
      <t>ウ</t>
    </rPh>
    <rPh sb="6" eb="7">
      <t>ハジ</t>
    </rPh>
    <rPh sb="9" eb="11">
      <t>リエキ</t>
    </rPh>
    <rPh sb="13" eb="14">
      <t>ヒゲ</t>
    </rPh>
    <rPh sb="16" eb="17">
      <t>ホン</t>
    </rPh>
    <rPh sb="26" eb="28">
      <t>ユウコウ</t>
    </rPh>
    <phoneticPr fontId="4"/>
  </si>
  <si>
    <t>PBは陽線と陰線、逆髭の飛び出しなどこだわった方が良いのか？</t>
    <rPh sb="3" eb="4">
      <t>ヨウ</t>
    </rPh>
    <rPh sb="4" eb="5">
      <t>セン</t>
    </rPh>
    <rPh sb="6" eb="8">
      <t>インセン</t>
    </rPh>
    <rPh sb="9" eb="10">
      <t>ギャク</t>
    </rPh>
    <rPh sb="10" eb="11">
      <t>ヒゲ</t>
    </rPh>
    <rPh sb="12" eb="13">
      <t>ト</t>
    </rPh>
    <rPh sb="14" eb="15">
      <t>ダ</t>
    </rPh>
    <rPh sb="23" eb="24">
      <t>ホウ</t>
    </rPh>
    <rPh sb="25" eb="26">
      <t>ヨ</t>
    </rPh>
    <phoneticPr fontId="4"/>
  </si>
  <si>
    <t>２つのMAの開き始めは有効か？</t>
    <rPh sb="6" eb="7">
      <t>ヒラ</t>
    </rPh>
    <rPh sb="8" eb="9">
      <t>ハジ</t>
    </rPh>
    <rPh sb="11" eb="13">
      <t>ユウコウ</t>
    </rPh>
    <phoneticPr fontId="4"/>
  </si>
  <si>
    <t>ちゃんとMAに触れていないのと、2本のMAの位置がNG　ちゃんとルール通りにやらないとこうなる。</t>
    <rPh sb="7" eb="8">
      <t>フ</t>
    </rPh>
    <rPh sb="17" eb="18">
      <t>ホン</t>
    </rPh>
    <rPh sb="22" eb="24">
      <t>イチ</t>
    </rPh>
    <rPh sb="35" eb="36">
      <t>ドオ</t>
    </rPh>
    <phoneticPr fontId="4"/>
  </si>
  <si>
    <t>やはり、完全に、クロスして、MAが正しい並びになってからでないとダメ</t>
    <rPh sb="4" eb="6">
      <t>カンゼン</t>
    </rPh>
    <rPh sb="17" eb="18">
      <t>タダ</t>
    </rPh>
    <rPh sb="20" eb="21">
      <t>ナラ</t>
    </rPh>
    <phoneticPr fontId="4"/>
  </si>
  <si>
    <t>大きくギャップダウンのロスカット。</t>
    <rPh sb="0" eb="1">
      <t>オオ</t>
    </rPh>
    <phoneticPr fontId="4"/>
  </si>
  <si>
    <t>完全にタッチしていないとロスカット率たかい。最後の伸びもあるし。</t>
    <rPh sb="0" eb="2">
      <t>カンゼン</t>
    </rPh>
    <rPh sb="17" eb="18">
      <t>リツ</t>
    </rPh>
    <rPh sb="22" eb="24">
      <t>サイゴ</t>
    </rPh>
    <rPh sb="25" eb="26">
      <t>ノ</t>
    </rPh>
    <phoneticPr fontId="4"/>
  </si>
  <si>
    <t>大きな時間足のサポレジには気を付ける。</t>
    <rPh sb="0" eb="1">
      <t>オオ</t>
    </rPh>
    <rPh sb="3" eb="5">
      <t>ジカン</t>
    </rPh>
    <rPh sb="5" eb="6">
      <t>アシ</t>
    </rPh>
    <rPh sb="13" eb="14">
      <t>キ</t>
    </rPh>
    <rPh sb="15" eb="16">
      <t>ツ</t>
    </rPh>
    <phoneticPr fontId="4"/>
  </si>
  <si>
    <t>2本のラインが収束している部分や、重なっている部分はNGか？</t>
    <rPh sb="1" eb="2">
      <t>ホン</t>
    </rPh>
    <rPh sb="7" eb="9">
      <t>シュウソク</t>
    </rPh>
    <rPh sb="13" eb="15">
      <t>ブブン</t>
    </rPh>
    <rPh sb="17" eb="18">
      <t>カサ</t>
    </rPh>
    <rPh sb="23" eb="25">
      <t>ブブン</t>
    </rPh>
    <phoneticPr fontId="4"/>
  </si>
  <si>
    <t>3連敗で止めるのも手か？年末年始が関係あるか？</t>
    <rPh sb="1" eb="3">
      <t>レンパイ</t>
    </rPh>
    <rPh sb="4" eb="5">
      <t>ヤ</t>
    </rPh>
    <rPh sb="9" eb="10">
      <t>テ</t>
    </rPh>
    <rPh sb="12" eb="16">
      <t>ネンマツネンシ</t>
    </rPh>
    <rPh sb="17" eb="19">
      <t>カンケイ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</si>
</sst>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_ "/>
    <numFmt numFmtId="177" formatCode="#,##0_);[Red]\(#,##0\)"/>
    <numFmt numFmtId="178" formatCode="yyyy/m/d;@"/>
    <numFmt numFmtId="179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color rgb="FF00B0F0"/>
      <name val="游ゴシック"/>
      <family val="3"/>
      <charset val="128"/>
      <scheme val="minor"/>
    </font>
    <font>
      <sz val="11"/>
      <color rgb="FF00B0F0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>
      <alignment vertical="center"/>
    </xf>
  </cellStyleXfs>
  <cellXfs count="108"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3">
      <alignment vertical="center"/>
    </xf>
    <xf numFmtId="0" fontId="8" fillId="0" borderId="0" xfId="3" applyAlignment="1">
      <alignment horizontal="left" vertical="top" wrapText="1"/>
    </xf>
    <xf numFmtId="0" fontId="8" fillId="0" borderId="0" xfId="3" applyAlignment="1">
      <alignment horizontal="left" vertical="top"/>
    </xf>
    <xf numFmtId="0" fontId="8" fillId="0" borderId="0" xfId="3" applyAlignment="1">
      <alignment vertical="top" wrapText="1"/>
    </xf>
    <xf numFmtId="0" fontId="8" fillId="0" borderId="0" xfId="3" applyAlignment="1">
      <alignment vertical="top"/>
    </xf>
    <xf numFmtId="0" fontId="9" fillId="0" borderId="0" xfId="0" applyFont="1">
      <alignment vertical="center"/>
    </xf>
    <xf numFmtId="176" fontId="0" fillId="0" borderId="0" xfId="0" applyNumberFormat="1">
      <alignment vertical="center"/>
    </xf>
    <xf numFmtId="0" fontId="9" fillId="0" borderId="2" xfId="0" applyFont="1" applyBorder="1">
      <alignment vertical="center"/>
    </xf>
    <xf numFmtId="0" fontId="10" fillId="0" borderId="3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>
      <alignment vertical="center"/>
    </xf>
    <xf numFmtId="0" fontId="10" fillId="0" borderId="9" xfId="0" applyFont="1" applyBorder="1">
      <alignment vertical="center"/>
    </xf>
    <xf numFmtId="0" fontId="9" fillId="0" borderId="6" xfId="0" applyFont="1" applyBorder="1">
      <alignment vertical="center"/>
    </xf>
    <xf numFmtId="0" fontId="9" fillId="0" borderId="7" xfId="0" applyFont="1" applyBorder="1">
      <alignment vertical="center"/>
    </xf>
    <xf numFmtId="0" fontId="9" fillId="0" borderId="8" xfId="0" applyFont="1" applyBorder="1">
      <alignment vertical="center"/>
    </xf>
    <xf numFmtId="0" fontId="11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9" fillId="0" borderId="3" xfId="0" applyFont="1" applyBorder="1">
      <alignment vertical="center"/>
    </xf>
    <xf numFmtId="0" fontId="9" fillId="0" borderId="4" xfId="0" applyFont="1" applyBorder="1">
      <alignment vertical="center"/>
    </xf>
    <xf numFmtId="0" fontId="9" fillId="0" borderId="5" xfId="0" applyFont="1" applyBorder="1">
      <alignment vertical="center"/>
    </xf>
    <xf numFmtId="177" fontId="11" fillId="0" borderId="6" xfId="0" applyNumberFormat="1" applyFont="1" applyBorder="1">
      <alignment vertical="center"/>
    </xf>
    <xf numFmtId="177" fontId="0" fillId="0" borderId="7" xfId="0" applyNumberFormat="1" applyBorder="1">
      <alignment vertical="center"/>
    </xf>
    <xf numFmtId="177" fontId="0" fillId="0" borderId="8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>
      <alignment vertical="center"/>
    </xf>
    <xf numFmtId="178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12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8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12" fillId="0" borderId="11" xfId="0" applyFont="1" applyBorder="1">
      <alignment vertical="center"/>
    </xf>
    <xf numFmtId="0" fontId="12" fillId="0" borderId="0" xfId="0" applyFont="1">
      <alignment vertical="center"/>
    </xf>
    <xf numFmtId="0" fontId="12" fillId="0" borderId="13" xfId="0" applyFont="1" applyBorder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0" fontId="0" fillId="0" borderId="14" xfId="0" applyBorder="1">
      <alignment vertical="center"/>
    </xf>
    <xf numFmtId="178" fontId="0" fillId="0" borderId="15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12" fillId="0" borderId="14" xfId="0" applyFont="1" applyBorder="1">
      <alignment vertical="center"/>
    </xf>
    <xf numFmtId="0" fontId="12" fillId="0" borderId="16" xfId="0" applyFont="1" applyBorder="1">
      <alignment vertical="center"/>
    </xf>
    <xf numFmtId="0" fontId="12" fillId="0" borderId="17" xfId="0" applyFont="1" applyBorder="1">
      <alignment vertical="center"/>
    </xf>
    <xf numFmtId="177" fontId="0" fillId="0" borderId="16" xfId="0" applyNumberFormat="1" applyBorder="1">
      <alignment vertical="center"/>
    </xf>
    <xf numFmtId="38" fontId="0" fillId="0" borderId="14" xfId="1" applyFont="1" applyBorder="1">
      <alignment vertical="center"/>
    </xf>
    <xf numFmtId="38" fontId="0" fillId="0" borderId="16" xfId="1" applyFont="1" applyBorder="1">
      <alignment vertical="center"/>
    </xf>
    <xf numFmtId="38" fontId="0" fillId="0" borderId="17" xfId="1" applyFont="1" applyBorder="1">
      <alignment vertical="center"/>
    </xf>
    <xf numFmtId="0" fontId="0" fillId="0" borderId="16" xfId="0" applyBorder="1">
      <alignment vertical="center"/>
    </xf>
    <xf numFmtId="177" fontId="13" fillId="0" borderId="0" xfId="0" applyNumberFormat="1" applyFont="1">
      <alignment vertical="center"/>
    </xf>
    <xf numFmtId="20" fontId="0" fillId="0" borderId="11" xfId="0" applyNumberFormat="1" applyBorder="1" applyAlignment="1">
      <alignment horizontal="center" vertical="center"/>
    </xf>
    <xf numFmtId="177" fontId="2" fillId="0" borderId="0" xfId="0" applyNumberFormat="1" applyFont="1">
      <alignment vertical="center"/>
    </xf>
    <xf numFmtId="177" fontId="14" fillId="0" borderId="0" xfId="0" applyNumberFormat="1" applyFont="1">
      <alignment vertical="center"/>
    </xf>
    <xf numFmtId="0" fontId="12" fillId="3" borderId="13" xfId="0" applyFont="1" applyFill="1" applyBorder="1">
      <alignment vertical="center"/>
    </xf>
    <xf numFmtId="178" fontId="0" fillId="0" borderId="9" xfId="0" applyNumberFormat="1" applyBorder="1">
      <alignment vertical="center"/>
    </xf>
    <xf numFmtId="0" fontId="0" fillId="0" borderId="18" xfId="0" applyBorder="1" applyAlignment="1">
      <alignment horizontal="center" vertical="center"/>
    </xf>
    <xf numFmtId="0" fontId="12" fillId="0" borderId="18" xfId="0" applyFont="1" applyBorder="1">
      <alignment vertical="center"/>
    </xf>
    <xf numFmtId="0" fontId="12" fillId="0" borderId="19" xfId="0" applyFont="1" applyBorder="1">
      <alignment vertical="center"/>
    </xf>
    <xf numFmtId="0" fontId="12" fillId="0" borderId="20" xfId="0" applyFont="1" applyBorder="1">
      <alignment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13" xfId="0" applyFont="1" applyBorder="1">
      <alignment vertical="center"/>
    </xf>
    <xf numFmtId="177" fontId="0" fillId="0" borderId="6" xfId="0" applyNumberFormat="1" applyBorder="1">
      <alignment vertical="center"/>
    </xf>
    <xf numFmtId="0" fontId="9" fillId="0" borderId="10" xfId="0" applyFont="1" applyBorder="1" applyAlignment="1">
      <alignment horizontal="center" vertical="center"/>
    </xf>
    <xf numFmtId="38" fontId="15" fillId="0" borderId="6" xfId="1" applyFont="1" applyFill="1" applyBorder="1">
      <alignment vertical="center"/>
    </xf>
    <xf numFmtId="0" fontId="15" fillId="0" borderId="8" xfId="0" applyFont="1" applyBorder="1">
      <alignment vertical="center"/>
    </xf>
    <xf numFmtId="0" fontId="0" fillId="0" borderId="13" xfId="0" applyBorder="1">
      <alignment vertical="center"/>
    </xf>
    <xf numFmtId="0" fontId="9" fillId="0" borderId="1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9" fontId="9" fillId="0" borderId="6" xfId="2" applyFont="1" applyBorder="1">
      <alignment vertical="center"/>
    </xf>
    <xf numFmtId="9" fontId="9" fillId="0" borderId="7" xfId="2" applyFont="1" applyBorder="1">
      <alignment vertical="center"/>
    </xf>
    <xf numFmtId="9" fontId="9" fillId="0" borderId="8" xfId="2" applyFont="1" applyBorder="1">
      <alignment vertical="center"/>
    </xf>
    <xf numFmtId="179" fontId="9" fillId="0" borderId="6" xfId="2" applyNumberFormat="1" applyFont="1" applyBorder="1">
      <alignment vertical="center"/>
    </xf>
    <xf numFmtId="179" fontId="9" fillId="0" borderId="10" xfId="2" applyNumberFormat="1" applyFont="1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9" fontId="9" fillId="0" borderId="6" xfId="0" applyNumberFormat="1" applyFont="1" applyBorder="1">
      <alignment vertical="center"/>
    </xf>
    <xf numFmtId="9" fontId="9" fillId="0" borderId="7" xfId="0" applyNumberFormat="1" applyFont="1" applyBorder="1">
      <alignment vertical="center"/>
    </xf>
    <xf numFmtId="9" fontId="9" fillId="0" borderId="8" xfId="0" applyNumberFormat="1" applyFont="1" applyBorder="1">
      <alignment vertical="center"/>
    </xf>
    <xf numFmtId="9" fontId="9" fillId="0" borderId="0" xfId="0" applyNumberFormat="1" applyFont="1">
      <alignment vertical="center"/>
    </xf>
    <xf numFmtId="0" fontId="0" fillId="0" borderId="2" xfId="0" applyBorder="1" applyAlignment="1">
      <alignment horizontal="center" vertical="center"/>
    </xf>
    <xf numFmtId="178" fontId="0" fillId="0" borderId="3" xfId="0" applyNumberFormat="1" applyBorder="1">
      <alignment vertical="center"/>
    </xf>
    <xf numFmtId="0" fontId="0" fillId="0" borderId="1" xfId="0" applyBorder="1" applyAlignment="1">
      <alignment horizontal="center" vertical="center"/>
    </xf>
  </cellXfs>
  <cellStyles count="4">
    <cellStyle name="パーセント" xfId="2" builtinId="5"/>
    <cellStyle name="桁区切り" xfId="1" builtinId="6"/>
    <cellStyle name="標準" xfId="0" builtinId="0"/>
    <cellStyle name="標準 2" xfId="3" xr:uid="{C400AA2B-902F-4F5D-A6F9-45E6C05D5DD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1819</xdr:colOff>
      <xdr:row>38</xdr:row>
      <xdr:rowOff>182187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1C4E68F-8D3F-4A0B-B672-6159F4F3F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19</xdr:col>
      <xdr:colOff>1819</xdr:colOff>
      <xdr:row>78</xdr:row>
      <xdr:rowOff>182187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6F28CA9-CC6B-42ED-BB00-76F7EF66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19</xdr:col>
      <xdr:colOff>1819</xdr:colOff>
      <xdr:row>118</xdr:row>
      <xdr:rowOff>182187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1C46319-BD90-4D4D-9CE4-84AA6E172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19</xdr:col>
      <xdr:colOff>1819</xdr:colOff>
      <xdr:row>158</xdr:row>
      <xdr:rowOff>182187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227C6D0-DD68-41FB-B2F4-34C62CE3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8605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19</xdr:col>
      <xdr:colOff>1819</xdr:colOff>
      <xdr:row>198</xdr:row>
      <xdr:rowOff>182187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A6E1948-BBA3-4878-B2E9-533C18B8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8140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19</xdr:col>
      <xdr:colOff>1819</xdr:colOff>
      <xdr:row>238</xdr:row>
      <xdr:rowOff>182187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4A4CDDE-0499-47AE-ADA7-7E75A0E7D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7675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19</xdr:col>
      <xdr:colOff>1819</xdr:colOff>
      <xdr:row>278</xdr:row>
      <xdr:rowOff>182187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8F41C39-7353-4F09-8E2F-E1C48A66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37210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19</xdr:col>
      <xdr:colOff>1819</xdr:colOff>
      <xdr:row>318</xdr:row>
      <xdr:rowOff>182187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2497197-0139-4E36-B46F-E1AFB1738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26745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19</xdr:col>
      <xdr:colOff>1819</xdr:colOff>
      <xdr:row>358</xdr:row>
      <xdr:rowOff>182187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ABDC663-39FF-40B7-A3C2-61F98FA48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16280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19</xdr:col>
      <xdr:colOff>1819</xdr:colOff>
      <xdr:row>398</xdr:row>
      <xdr:rowOff>182187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03F6D49-B4BC-422F-AB8E-36ADD6A1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05815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19</xdr:col>
      <xdr:colOff>1819</xdr:colOff>
      <xdr:row>438</xdr:row>
      <xdr:rowOff>182187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573EF8D-BA1B-4D0E-A865-B7B7FB32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95350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19</xdr:col>
      <xdr:colOff>1819</xdr:colOff>
      <xdr:row>478</xdr:row>
      <xdr:rowOff>182187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BEA09DF-2037-4A89-B78A-DFA24F6CE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84885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19</xdr:col>
      <xdr:colOff>1819</xdr:colOff>
      <xdr:row>518</xdr:row>
      <xdr:rowOff>182187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FC939CC7-0E34-4A29-81DC-E00A1E430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74420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19</xdr:col>
      <xdr:colOff>1819</xdr:colOff>
      <xdr:row>558</xdr:row>
      <xdr:rowOff>182187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475ABF8-A402-4078-A864-034BFC58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63955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19</xdr:col>
      <xdr:colOff>1819</xdr:colOff>
      <xdr:row>598</xdr:row>
      <xdr:rowOff>182187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9810D76-BAE0-415D-94B1-1EFB54D15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253490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19</xdr:col>
      <xdr:colOff>1819</xdr:colOff>
      <xdr:row>638</xdr:row>
      <xdr:rowOff>182187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846E473-D0A5-4878-8607-A7B3391C6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34302500"/>
          <a:ext cx="1303201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640</xdr:row>
      <xdr:rowOff>0</xdr:rowOff>
    </xdr:from>
    <xdr:to>
      <xdr:col>19</xdr:col>
      <xdr:colOff>1819</xdr:colOff>
      <xdr:row>678</xdr:row>
      <xdr:rowOff>182187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00C4706-2AE0-49B6-929E-1968D5BA7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43256000"/>
          <a:ext cx="13032019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05049-EEE6-48E7-A5E1-DE0A236A4605}">
  <dimension ref="A1:R64"/>
  <sheetViews>
    <sheetView tabSelected="1" zoomScaleNormal="100" workbookViewId="0">
      <pane xSplit="1" ySplit="8" topLeftCell="B12" activePane="bottomRight" state="frozen"/>
      <selection pane="topRight" activeCell="B1" sqref="B1"/>
      <selection pane="bottomLeft" activeCell="A9" sqref="A9"/>
      <selection pane="bottomRight" activeCell="C26" sqref="C26"/>
    </sheetView>
  </sheetViews>
  <sheetFormatPr defaultRowHeight="17.649999999999999" x14ac:dyDescent="0.7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7">
      <c r="A1" s="16" t="s">
        <v>13</v>
      </c>
      <c r="C1" t="s">
        <v>14</v>
      </c>
    </row>
    <row r="2" spans="1:18" x14ac:dyDescent="0.7">
      <c r="A2" s="16" t="s">
        <v>15</v>
      </c>
      <c r="C2" t="s">
        <v>16</v>
      </c>
    </row>
    <row r="3" spans="1:18" x14ac:dyDescent="0.7">
      <c r="A3" s="16" t="s">
        <v>17</v>
      </c>
      <c r="C3" s="17">
        <v>100000</v>
      </c>
    </row>
    <row r="4" spans="1:18" x14ac:dyDescent="0.7">
      <c r="A4" s="16" t="s">
        <v>18</v>
      </c>
      <c r="C4" s="17" t="s">
        <v>19</v>
      </c>
    </row>
    <row r="5" spans="1:18" ht="18" thickBot="1" x14ac:dyDescent="0.75">
      <c r="A5" s="16" t="s">
        <v>20</v>
      </c>
      <c r="C5" s="17" t="s">
        <v>21</v>
      </c>
    </row>
    <row r="6" spans="1:18" ht="18" thickBot="1" x14ac:dyDescent="0.75">
      <c r="A6" s="18" t="s">
        <v>22</v>
      </c>
      <c r="B6" s="18" t="s">
        <v>23</v>
      </c>
      <c r="C6" s="18" t="s">
        <v>23</v>
      </c>
      <c r="D6" s="19" t="s">
        <v>24</v>
      </c>
      <c r="E6" s="20"/>
      <c r="F6" s="21"/>
      <c r="G6" s="22" t="s">
        <v>25</v>
      </c>
      <c r="H6" s="23"/>
      <c r="I6" s="24"/>
      <c r="J6" s="22" t="s">
        <v>26</v>
      </c>
      <c r="K6" s="23"/>
      <c r="L6" s="24"/>
      <c r="M6" s="22" t="s">
        <v>27</v>
      </c>
      <c r="N6" s="23"/>
      <c r="O6" s="24"/>
    </row>
    <row r="7" spans="1:18" ht="18" thickBot="1" x14ac:dyDescent="0.75">
      <c r="A7" s="25"/>
      <c r="B7" s="25" t="s">
        <v>28</v>
      </c>
      <c r="C7" s="26" t="s">
        <v>29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spans="1:18" ht="18" thickBot="1" x14ac:dyDescent="0.75">
      <c r="A8" s="30" t="s">
        <v>30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38">
        <f>C3</f>
        <v>100000</v>
      </c>
      <c r="J8" s="39" t="s">
        <v>26</v>
      </c>
      <c r="K8" s="40"/>
      <c r="L8" s="41"/>
      <c r="M8" s="39"/>
      <c r="N8" s="40"/>
      <c r="O8" s="41"/>
    </row>
    <row r="9" spans="1:18" x14ac:dyDescent="0.7">
      <c r="A9" s="42">
        <v>1</v>
      </c>
      <c r="B9" s="43">
        <v>44075.479166666664</v>
      </c>
      <c r="C9" s="44" t="s">
        <v>31</v>
      </c>
      <c r="D9" s="45">
        <v>-1</v>
      </c>
      <c r="E9" s="46">
        <v>-1</v>
      </c>
      <c r="F9" s="47">
        <v>-1</v>
      </c>
      <c r="G9" s="48">
        <f t="shared" ref="G9:I24" si="0">IF(D9="","",G8+M9)</f>
        <v>97000</v>
      </c>
      <c r="H9" s="48">
        <f t="shared" si="0"/>
        <v>97000</v>
      </c>
      <c r="I9" s="48">
        <f t="shared" si="0"/>
        <v>97000</v>
      </c>
      <c r="J9" s="49">
        <f>IF(G8="","",G8*0.03)</f>
        <v>3000</v>
      </c>
      <c r="K9" s="50">
        <f>IF(H8="","",H8*0.03)</f>
        <v>3000</v>
      </c>
      <c r="L9" s="51">
        <f>IF(I8="","",I8*0.03)</f>
        <v>3000</v>
      </c>
      <c r="M9" s="49">
        <f t="shared" ref="M9:O40" si="1">IF(D9="","",J9*D9)</f>
        <v>-3000</v>
      </c>
      <c r="N9" s="50">
        <f t="shared" si="1"/>
        <v>-3000</v>
      </c>
      <c r="O9" s="51">
        <f t="shared" si="1"/>
        <v>-3000</v>
      </c>
      <c r="P9" s="48" t="s">
        <v>32</v>
      </c>
      <c r="Q9" s="48"/>
      <c r="R9" s="48"/>
    </row>
    <row r="10" spans="1:18" x14ac:dyDescent="0.7">
      <c r="A10" s="42">
        <v>2</v>
      </c>
      <c r="B10" s="52">
        <v>44075.958333333336</v>
      </c>
      <c r="C10" s="53" t="s">
        <v>33</v>
      </c>
      <c r="D10" s="54">
        <v>-1</v>
      </c>
      <c r="E10" s="55">
        <v>-1</v>
      </c>
      <c r="F10" s="56">
        <v>-1</v>
      </c>
      <c r="G10" s="48">
        <f t="shared" si="0"/>
        <v>94090</v>
      </c>
      <c r="H10" s="48">
        <f t="shared" si="0"/>
        <v>94090</v>
      </c>
      <c r="I10" s="48">
        <f t="shared" si="0"/>
        <v>94090</v>
      </c>
      <c r="J10" s="57">
        <f t="shared" ref="J10:L25" si="2">IF(G9="","",G9*0.03)</f>
        <v>2910</v>
      </c>
      <c r="K10" s="58">
        <f t="shared" si="2"/>
        <v>2910</v>
      </c>
      <c r="L10" s="59">
        <f t="shared" si="2"/>
        <v>2910</v>
      </c>
      <c r="M10" s="57">
        <f t="shared" si="1"/>
        <v>-2910</v>
      </c>
      <c r="N10" s="58">
        <f t="shared" si="1"/>
        <v>-2910</v>
      </c>
      <c r="O10" s="59">
        <f t="shared" si="1"/>
        <v>-2910</v>
      </c>
      <c r="P10" s="48" t="s">
        <v>34</v>
      </c>
      <c r="Q10" s="48"/>
      <c r="R10" s="48"/>
    </row>
    <row r="11" spans="1:18" x14ac:dyDescent="0.7">
      <c r="A11" s="42">
        <v>3</v>
      </c>
      <c r="B11" s="52">
        <v>44076.239583333336</v>
      </c>
      <c r="C11" s="53" t="s">
        <v>35</v>
      </c>
      <c r="D11" s="54">
        <v>-1</v>
      </c>
      <c r="E11" s="55">
        <v>-1</v>
      </c>
      <c r="F11" s="56">
        <v>-1</v>
      </c>
      <c r="G11" s="48">
        <f t="shared" si="0"/>
        <v>91267.3</v>
      </c>
      <c r="H11" s="48">
        <f t="shared" si="0"/>
        <v>91267.3</v>
      </c>
      <c r="I11" s="48">
        <f t="shared" si="0"/>
        <v>91267.3</v>
      </c>
      <c r="J11" s="57">
        <f t="shared" si="2"/>
        <v>2822.7</v>
      </c>
      <c r="K11" s="58">
        <f t="shared" si="2"/>
        <v>2822.7</v>
      </c>
      <c r="L11" s="59">
        <f t="shared" si="2"/>
        <v>2822.7</v>
      </c>
      <c r="M11" s="57">
        <f t="shared" si="1"/>
        <v>-2822.7</v>
      </c>
      <c r="N11" s="58">
        <f t="shared" si="1"/>
        <v>-2822.7</v>
      </c>
      <c r="O11" s="59">
        <f t="shared" si="1"/>
        <v>-2822.7</v>
      </c>
      <c r="P11" s="48" t="s">
        <v>36</v>
      </c>
      <c r="Q11" s="48"/>
      <c r="R11" s="48"/>
    </row>
    <row r="12" spans="1:18" x14ac:dyDescent="0.7">
      <c r="A12" s="42">
        <v>4</v>
      </c>
      <c r="B12" s="52">
        <v>44077.71875</v>
      </c>
      <c r="C12" s="53" t="s">
        <v>37</v>
      </c>
      <c r="D12" s="54">
        <v>1.25</v>
      </c>
      <c r="E12" s="55">
        <v>1.5</v>
      </c>
      <c r="F12" s="56">
        <v>2</v>
      </c>
      <c r="G12" s="48">
        <f t="shared" si="0"/>
        <v>94689.823749999996</v>
      </c>
      <c r="H12" s="48">
        <f t="shared" si="0"/>
        <v>95374.328500000003</v>
      </c>
      <c r="I12" s="48">
        <f t="shared" si="0"/>
        <v>96743.338000000003</v>
      </c>
      <c r="J12" s="57">
        <f t="shared" si="2"/>
        <v>2738.0189999999998</v>
      </c>
      <c r="K12" s="58">
        <f t="shared" si="2"/>
        <v>2738.0189999999998</v>
      </c>
      <c r="L12" s="59">
        <f t="shared" si="2"/>
        <v>2738.0189999999998</v>
      </c>
      <c r="M12" s="57">
        <f t="shared" si="1"/>
        <v>3422.5237499999998</v>
      </c>
      <c r="N12" s="58">
        <f t="shared" si="1"/>
        <v>4107.0284999999994</v>
      </c>
      <c r="O12" s="59">
        <f t="shared" si="1"/>
        <v>5476.0379999999996</v>
      </c>
      <c r="P12" s="48"/>
      <c r="Q12" s="48"/>
      <c r="R12" s="48"/>
    </row>
    <row r="13" spans="1:18" s="70" customFormat="1" x14ac:dyDescent="0.7">
      <c r="A13" s="60">
        <v>5</v>
      </c>
      <c r="B13" s="61">
        <v>44078</v>
      </c>
      <c r="C13" s="62" t="s">
        <v>38</v>
      </c>
      <c r="D13" s="63">
        <v>-1</v>
      </c>
      <c r="E13" s="64">
        <v>-1</v>
      </c>
      <c r="F13" s="65">
        <v>-1</v>
      </c>
      <c r="G13" s="66">
        <f t="shared" si="0"/>
        <v>91849.129037499995</v>
      </c>
      <c r="H13" s="66">
        <f t="shared" si="0"/>
        <v>92513.098645000005</v>
      </c>
      <c r="I13" s="66">
        <f t="shared" si="0"/>
        <v>93841.037859999997</v>
      </c>
      <c r="J13" s="67">
        <f t="shared" si="2"/>
        <v>2840.6947124999997</v>
      </c>
      <c r="K13" s="68">
        <f t="shared" si="2"/>
        <v>2861.229855</v>
      </c>
      <c r="L13" s="69">
        <f t="shared" si="2"/>
        <v>2902.3001399999998</v>
      </c>
      <c r="M13" s="67">
        <f t="shared" si="1"/>
        <v>-2840.6947124999997</v>
      </c>
      <c r="N13" s="68">
        <f t="shared" si="1"/>
        <v>-2861.229855</v>
      </c>
      <c r="O13" s="69">
        <f t="shared" si="1"/>
        <v>-2902.3001399999998</v>
      </c>
      <c r="P13" s="66" t="s">
        <v>39</v>
      </c>
      <c r="Q13" s="66"/>
      <c r="R13" s="66"/>
    </row>
    <row r="14" spans="1:18" x14ac:dyDescent="0.7">
      <c r="A14" s="42">
        <v>6</v>
      </c>
      <c r="B14" s="52">
        <v>44078</v>
      </c>
      <c r="C14" s="53" t="s">
        <v>40</v>
      </c>
      <c r="D14" s="54">
        <v>1.25</v>
      </c>
      <c r="E14" s="55">
        <v>1.5</v>
      </c>
      <c r="F14" s="56">
        <v>2</v>
      </c>
      <c r="G14" s="48">
        <f t="shared" si="0"/>
        <v>95293.471376406247</v>
      </c>
      <c r="H14" s="48">
        <f t="shared" si="0"/>
        <v>96676.188084025009</v>
      </c>
      <c r="I14" s="48">
        <f t="shared" si="0"/>
        <v>99471.500131599998</v>
      </c>
      <c r="J14" s="57">
        <f t="shared" si="2"/>
        <v>2755.4738711249997</v>
      </c>
      <c r="K14" s="58">
        <f t="shared" si="2"/>
        <v>2775.3929593500002</v>
      </c>
      <c r="L14" s="59">
        <f t="shared" si="2"/>
        <v>2815.2311357999997</v>
      </c>
      <c r="M14" s="57">
        <f t="shared" si="1"/>
        <v>3444.3423389062496</v>
      </c>
      <c r="N14" s="58">
        <f t="shared" si="1"/>
        <v>4163.0894390250005</v>
      </c>
      <c r="O14" s="59">
        <f t="shared" si="1"/>
        <v>5630.4622715999994</v>
      </c>
      <c r="P14" s="48"/>
      <c r="Q14" s="48"/>
      <c r="R14" s="48"/>
    </row>
    <row r="15" spans="1:18" x14ac:dyDescent="0.7">
      <c r="A15" s="42">
        <v>7</v>
      </c>
      <c r="B15" s="52">
        <v>44081</v>
      </c>
      <c r="C15" s="53" t="s">
        <v>41</v>
      </c>
      <c r="D15" s="54">
        <v>1.25</v>
      </c>
      <c r="E15" s="55">
        <v>1.5</v>
      </c>
      <c r="F15" s="56">
        <v>2</v>
      </c>
      <c r="G15" s="48">
        <f t="shared" si="0"/>
        <v>98866.976553021479</v>
      </c>
      <c r="H15" s="48">
        <f t="shared" si="0"/>
        <v>101026.61654780613</v>
      </c>
      <c r="I15" s="48">
        <f t="shared" si="0"/>
        <v>105439.79013949599</v>
      </c>
      <c r="J15" s="57">
        <f t="shared" si="2"/>
        <v>2858.8041412921875</v>
      </c>
      <c r="K15" s="58">
        <f t="shared" si="2"/>
        <v>2900.2856425207501</v>
      </c>
      <c r="L15" s="59">
        <f t="shared" si="2"/>
        <v>2984.1450039479996</v>
      </c>
      <c r="M15" s="57">
        <f t="shared" si="1"/>
        <v>3573.5051766152346</v>
      </c>
      <c r="N15" s="58">
        <f t="shared" si="1"/>
        <v>4350.4284637811252</v>
      </c>
      <c r="O15" s="59">
        <f t="shared" si="1"/>
        <v>5968.2900078959992</v>
      </c>
      <c r="P15" s="48"/>
      <c r="Q15" s="48"/>
      <c r="R15" s="48"/>
    </row>
    <row r="16" spans="1:18" x14ac:dyDescent="0.7">
      <c r="A16" s="42">
        <v>8</v>
      </c>
      <c r="B16" s="52">
        <v>44082</v>
      </c>
      <c r="C16" s="53" t="s">
        <v>42</v>
      </c>
      <c r="D16" s="54">
        <v>-1</v>
      </c>
      <c r="E16" s="55">
        <v>-1</v>
      </c>
      <c r="F16" s="56">
        <v>-1</v>
      </c>
      <c r="G16" s="48">
        <f t="shared" si="0"/>
        <v>95900.967256430828</v>
      </c>
      <c r="H16" s="48">
        <f t="shared" si="0"/>
        <v>97995.818051371942</v>
      </c>
      <c r="I16" s="48">
        <f t="shared" si="0"/>
        <v>102276.5964353111</v>
      </c>
      <c r="J16" s="57">
        <f t="shared" si="2"/>
        <v>2966.0092965906442</v>
      </c>
      <c r="K16" s="58">
        <f t="shared" si="2"/>
        <v>3030.798496434184</v>
      </c>
      <c r="L16" s="59">
        <f t="shared" si="2"/>
        <v>3163.1937041848796</v>
      </c>
      <c r="M16" s="57">
        <f t="shared" si="1"/>
        <v>-2966.0092965906442</v>
      </c>
      <c r="N16" s="58">
        <f t="shared" si="1"/>
        <v>-3030.798496434184</v>
      </c>
      <c r="O16" s="59">
        <f t="shared" si="1"/>
        <v>-3163.1937041848796</v>
      </c>
      <c r="P16" s="48" t="s">
        <v>43</v>
      </c>
      <c r="Q16" s="48"/>
      <c r="R16" s="48"/>
    </row>
    <row r="17" spans="1:18" x14ac:dyDescent="0.7">
      <c r="A17" s="42">
        <v>9</v>
      </c>
      <c r="B17" s="52">
        <v>44084</v>
      </c>
      <c r="C17" s="53" t="s">
        <v>44</v>
      </c>
      <c r="D17" s="54">
        <v>1.25</v>
      </c>
      <c r="E17" s="55">
        <v>1.5</v>
      </c>
      <c r="F17" s="56">
        <v>-1</v>
      </c>
      <c r="G17" s="48">
        <f t="shared" si="0"/>
        <v>99497.253528546978</v>
      </c>
      <c r="H17" s="48">
        <f t="shared" si="0"/>
        <v>102405.62986368367</v>
      </c>
      <c r="I17" s="48">
        <f t="shared" si="0"/>
        <v>99208.298542251767</v>
      </c>
      <c r="J17" s="57">
        <f t="shared" si="2"/>
        <v>2877.0290176929248</v>
      </c>
      <c r="K17" s="58">
        <f t="shared" si="2"/>
        <v>2939.8745415411581</v>
      </c>
      <c r="L17" s="59">
        <f t="shared" si="2"/>
        <v>3068.2978930593331</v>
      </c>
      <c r="M17" s="57">
        <f t="shared" si="1"/>
        <v>3596.2862721161559</v>
      </c>
      <c r="N17" s="58">
        <f t="shared" si="1"/>
        <v>4409.8118123117374</v>
      </c>
      <c r="O17" s="59">
        <f t="shared" si="1"/>
        <v>-3068.2978930593331</v>
      </c>
      <c r="P17" s="71" t="s">
        <v>45</v>
      </c>
      <c r="Q17" s="48"/>
      <c r="R17" s="48"/>
    </row>
    <row r="18" spans="1:18" x14ac:dyDescent="0.7">
      <c r="A18" s="42">
        <v>10</v>
      </c>
      <c r="B18" s="52">
        <v>44088</v>
      </c>
      <c r="C18" s="72" t="s">
        <v>46</v>
      </c>
      <c r="D18" s="54">
        <v>-1</v>
      </c>
      <c r="E18" s="55">
        <v>-1</v>
      </c>
      <c r="F18" s="56">
        <v>-1</v>
      </c>
      <c r="G18" s="48">
        <f t="shared" si="0"/>
        <v>96512.335922690574</v>
      </c>
      <c r="H18" s="48">
        <f t="shared" si="0"/>
        <v>99333.460967773164</v>
      </c>
      <c r="I18" s="48">
        <f t="shared" si="0"/>
        <v>96232.049585984219</v>
      </c>
      <c r="J18" s="57">
        <f t="shared" si="2"/>
        <v>2984.9176058564094</v>
      </c>
      <c r="K18" s="58">
        <f t="shared" si="2"/>
        <v>3072.1688959105099</v>
      </c>
      <c r="L18" s="59">
        <f t="shared" si="2"/>
        <v>2976.2489562675528</v>
      </c>
      <c r="M18" s="57">
        <f t="shared" si="1"/>
        <v>-2984.9176058564094</v>
      </c>
      <c r="N18" s="58">
        <f t="shared" si="1"/>
        <v>-3072.1688959105099</v>
      </c>
      <c r="O18" s="59">
        <f t="shared" si="1"/>
        <v>-2976.2489562675528</v>
      </c>
      <c r="P18" s="48"/>
      <c r="Q18" s="48"/>
      <c r="R18" s="48"/>
    </row>
    <row r="19" spans="1:18" x14ac:dyDescent="0.7">
      <c r="A19" s="42">
        <v>11</v>
      </c>
      <c r="B19" s="52">
        <v>44090</v>
      </c>
      <c r="C19" s="53" t="s">
        <v>47</v>
      </c>
      <c r="D19" s="54">
        <v>-1</v>
      </c>
      <c r="E19" s="55">
        <v>-1</v>
      </c>
      <c r="F19" s="56">
        <v>-1</v>
      </c>
      <c r="G19" s="48">
        <f t="shared" si="0"/>
        <v>93616.96584500985</v>
      </c>
      <c r="H19" s="48">
        <f t="shared" si="0"/>
        <v>96353.457138739963</v>
      </c>
      <c r="I19" s="48">
        <f t="shared" si="0"/>
        <v>93345.088098404696</v>
      </c>
      <c r="J19" s="57">
        <f t="shared" si="2"/>
        <v>2895.3700776807173</v>
      </c>
      <c r="K19" s="58">
        <f t="shared" si="2"/>
        <v>2980.003829033195</v>
      </c>
      <c r="L19" s="59">
        <f t="shared" si="2"/>
        <v>2886.9614875795264</v>
      </c>
      <c r="M19" s="57">
        <f t="shared" si="1"/>
        <v>-2895.3700776807173</v>
      </c>
      <c r="N19" s="58">
        <f t="shared" si="1"/>
        <v>-2980.003829033195</v>
      </c>
      <c r="O19" s="59">
        <f t="shared" si="1"/>
        <v>-2886.9614875795264</v>
      </c>
      <c r="P19" s="48" t="s">
        <v>48</v>
      </c>
      <c r="Q19" s="48"/>
      <c r="R19" s="48"/>
    </row>
    <row r="20" spans="1:18" x14ac:dyDescent="0.7">
      <c r="A20" s="42">
        <v>12</v>
      </c>
      <c r="B20" s="52">
        <v>44091</v>
      </c>
      <c r="C20" s="72" t="s">
        <v>49</v>
      </c>
      <c r="D20" s="54">
        <v>1.25</v>
      </c>
      <c r="E20" s="55">
        <v>1.5</v>
      </c>
      <c r="F20" s="56">
        <v>2</v>
      </c>
      <c r="G20" s="48">
        <f t="shared" si="0"/>
        <v>97127.602064197723</v>
      </c>
      <c r="H20" s="48">
        <f t="shared" si="0"/>
        <v>100689.36270998327</v>
      </c>
      <c r="I20" s="48">
        <f t="shared" si="0"/>
        <v>98945.793384308985</v>
      </c>
      <c r="J20" s="57">
        <f t="shared" si="2"/>
        <v>2808.5089753502953</v>
      </c>
      <c r="K20" s="58">
        <f t="shared" si="2"/>
        <v>2890.6037141621987</v>
      </c>
      <c r="L20" s="59">
        <f t="shared" si="2"/>
        <v>2800.3526429521407</v>
      </c>
      <c r="M20" s="57">
        <f t="shared" si="1"/>
        <v>3510.6362191878688</v>
      </c>
      <c r="N20" s="58">
        <f t="shared" si="1"/>
        <v>4335.9055712432983</v>
      </c>
      <c r="O20" s="59">
        <f t="shared" si="1"/>
        <v>5600.7052859042815</v>
      </c>
      <c r="P20" s="48"/>
      <c r="Q20" s="48"/>
      <c r="R20" s="48"/>
    </row>
    <row r="21" spans="1:18" x14ac:dyDescent="0.7">
      <c r="A21" s="42">
        <v>13</v>
      </c>
      <c r="B21" s="52">
        <v>44092</v>
      </c>
      <c r="C21" s="72">
        <v>0</v>
      </c>
      <c r="D21" s="54">
        <v>-1</v>
      </c>
      <c r="E21" s="55">
        <v>-1</v>
      </c>
      <c r="F21" s="56">
        <v>-1</v>
      </c>
      <c r="G21" s="48">
        <f t="shared" si="0"/>
        <v>94213.774002271792</v>
      </c>
      <c r="H21" s="48">
        <f t="shared" si="0"/>
        <v>97668.681828683766</v>
      </c>
      <c r="I21" s="48">
        <f t="shared" si="0"/>
        <v>95977.419582779723</v>
      </c>
      <c r="J21" s="57">
        <f t="shared" si="2"/>
        <v>2913.8280619259317</v>
      </c>
      <c r="K21" s="58">
        <f t="shared" si="2"/>
        <v>3020.6808812994977</v>
      </c>
      <c r="L21" s="59">
        <f t="shared" si="2"/>
        <v>2968.3738015292693</v>
      </c>
      <c r="M21" s="57">
        <f t="shared" si="1"/>
        <v>-2913.8280619259317</v>
      </c>
      <c r="N21" s="58">
        <f t="shared" si="1"/>
        <v>-3020.6808812994977</v>
      </c>
      <c r="O21" s="59">
        <f t="shared" si="1"/>
        <v>-2968.3738015292693</v>
      </c>
      <c r="P21" s="48"/>
      <c r="Q21" s="48"/>
      <c r="R21" s="48"/>
    </row>
    <row r="22" spans="1:18" x14ac:dyDescent="0.7">
      <c r="A22" s="42">
        <v>14</v>
      </c>
      <c r="B22" s="52">
        <v>44096</v>
      </c>
      <c r="C22" s="53" t="s">
        <v>50</v>
      </c>
      <c r="D22" s="54">
        <v>1.25</v>
      </c>
      <c r="E22" s="55">
        <v>1.5</v>
      </c>
      <c r="F22" s="56">
        <v>2</v>
      </c>
      <c r="G22" s="48">
        <f t="shared" si="0"/>
        <v>97746.790527356978</v>
      </c>
      <c r="H22" s="48">
        <f t="shared" si="0"/>
        <v>102063.77251097454</v>
      </c>
      <c r="I22" s="48">
        <f t="shared" si="0"/>
        <v>101736.0647577465</v>
      </c>
      <c r="J22" s="57">
        <f t="shared" si="2"/>
        <v>2826.4132200681538</v>
      </c>
      <c r="K22" s="58">
        <f t="shared" si="2"/>
        <v>2930.0604548605129</v>
      </c>
      <c r="L22" s="59">
        <f t="shared" si="2"/>
        <v>2879.3225874833915</v>
      </c>
      <c r="M22" s="57">
        <f t="shared" si="1"/>
        <v>3533.0165250851924</v>
      </c>
      <c r="N22" s="58">
        <f t="shared" si="1"/>
        <v>4395.0906822907691</v>
      </c>
      <c r="O22" s="59">
        <f t="shared" si="1"/>
        <v>5758.6451749667831</v>
      </c>
      <c r="P22" s="48"/>
      <c r="Q22" s="48"/>
      <c r="R22" s="48"/>
    </row>
    <row r="23" spans="1:18" s="70" customFormat="1" x14ac:dyDescent="0.7">
      <c r="A23" s="60">
        <v>15</v>
      </c>
      <c r="B23" s="61">
        <v>44098</v>
      </c>
      <c r="C23" s="62" t="s">
        <v>51</v>
      </c>
      <c r="D23" s="54">
        <v>1.25</v>
      </c>
      <c r="E23" s="55">
        <v>1.5</v>
      </c>
      <c r="F23" s="56">
        <v>2</v>
      </c>
      <c r="G23" s="66">
        <f t="shared" si="0"/>
        <v>101412.29517213287</v>
      </c>
      <c r="H23" s="66">
        <f t="shared" si="0"/>
        <v>106656.64227396839</v>
      </c>
      <c r="I23" s="66">
        <f t="shared" si="0"/>
        <v>107840.22864321129</v>
      </c>
      <c r="J23" s="67">
        <f t="shared" si="2"/>
        <v>2932.4037158207093</v>
      </c>
      <c r="K23" s="68">
        <f t="shared" si="2"/>
        <v>3061.9131753292359</v>
      </c>
      <c r="L23" s="69">
        <f t="shared" si="2"/>
        <v>3052.081942732395</v>
      </c>
      <c r="M23" s="67">
        <f t="shared" si="1"/>
        <v>3665.5046447758868</v>
      </c>
      <c r="N23" s="68">
        <f t="shared" si="1"/>
        <v>4592.8697629938542</v>
      </c>
      <c r="O23" s="69">
        <f t="shared" si="1"/>
        <v>6104.1638854647899</v>
      </c>
      <c r="P23" s="66"/>
      <c r="Q23" s="66"/>
      <c r="R23" s="66"/>
    </row>
    <row r="24" spans="1:18" x14ac:dyDescent="0.7">
      <c r="A24" s="42">
        <v>16</v>
      </c>
      <c r="B24" s="52">
        <v>44098</v>
      </c>
      <c r="C24" s="53" t="s">
        <v>52</v>
      </c>
      <c r="D24" s="54">
        <v>1.25</v>
      </c>
      <c r="E24" s="55">
        <v>1.5</v>
      </c>
      <c r="F24" s="56">
        <v>2</v>
      </c>
      <c r="G24" s="48">
        <f t="shared" si="0"/>
        <v>105215.25624108786</v>
      </c>
      <c r="H24" s="48">
        <f t="shared" si="0"/>
        <v>111456.19117629697</v>
      </c>
      <c r="I24" s="48">
        <f t="shared" si="0"/>
        <v>114310.64236180397</v>
      </c>
      <c r="J24" s="57">
        <f t="shared" si="2"/>
        <v>3042.3688551639862</v>
      </c>
      <c r="K24" s="58">
        <f t="shared" si="2"/>
        <v>3199.6992682190516</v>
      </c>
      <c r="L24" s="59">
        <f t="shared" si="2"/>
        <v>3235.2068592963387</v>
      </c>
      <c r="M24" s="57">
        <f t="shared" si="1"/>
        <v>3802.9610689549827</v>
      </c>
      <c r="N24" s="58">
        <f t="shared" si="1"/>
        <v>4799.5489023285772</v>
      </c>
      <c r="O24" s="59">
        <f t="shared" si="1"/>
        <v>6470.4137185926775</v>
      </c>
      <c r="P24" s="48"/>
      <c r="Q24" s="48"/>
      <c r="R24" s="48"/>
    </row>
    <row r="25" spans="1:18" x14ac:dyDescent="0.7">
      <c r="A25" s="42">
        <v>17</v>
      </c>
      <c r="B25" s="52">
        <v>44098</v>
      </c>
      <c r="C25" s="53" t="s">
        <v>53</v>
      </c>
      <c r="D25" s="54">
        <v>-1</v>
      </c>
      <c r="E25" s="55">
        <v>-1</v>
      </c>
      <c r="F25" s="56">
        <v>-1</v>
      </c>
      <c r="G25" s="48">
        <f t="shared" ref="G25:I40" si="3">IF(D25="","",G24+M25)</f>
        <v>102058.79855385523</v>
      </c>
      <c r="H25" s="48">
        <f t="shared" si="3"/>
        <v>108112.50544100806</v>
      </c>
      <c r="I25" s="48">
        <f t="shared" si="3"/>
        <v>110881.32309094985</v>
      </c>
      <c r="J25" s="57">
        <f t="shared" si="2"/>
        <v>3156.4576872326356</v>
      </c>
      <c r="K25" s="58">
        <f t="shared" si="2"/>
        <v>3343.6857352889087</v>
      </c>
      <c r="L25" s="59">
        <f t="shared" si="2"/>
        <v>3429.3192708541192</v>
      </c>
      <c r="M25" s="57">
        <f t="shared" si="1"/>
        <v>-3156.4576872326356</v>
      </c>
      <c r="N25" s="58">
        <f t="shared" si="1"/>
        <v>-3343.6857352889087</v>
      </c>
      <c r="O25" s="59">
        <f t="shared" si="1"/>
        <v>-3429.3192708541192</v>
      </c>
      <c r="P25" s="73" t="s">
        <v>54</v>
      </c>
      <c r="Q25" s="48"/>
      <c r="R25" s="48"/>
    </row>
    <row r="26" spans="1:18" x14ac:dyDescent="0.7">
      <c r="A26" s="42">
        <v>18</v>
      </c>
      <c r="B26" s="52">
        <v>44099</v>
      </c>
      <c r="C26" s="53" t="s">
        <v>55</v>
      </c>
      <c r="D26" s="54">
        <v>-1</v>
      </c>
      <c r="E26" s="55">
        <v>-1</v>
      </c>
      <c r="F26" s="56">
        <v>-1</v>
      </c>
      <c r="G26" s="48">
        <f t="shared" si="3"/>
        <v>98997.034597239573</v>
      </c>
      <c r="H26" s="48">
        <f t="shared" si="3"/>
        <v>104869.13027777782</v>
      </c>
      <c r="I26" s="48">
        <f t="shared" si="3"/>
        <v>107554.88339822135</v>
      </c>
      <c r="J26" s="57">
        <f t="shared" ref="J26:L58" si="4">IF(G25="","",G25*0.03)</f>
        <v>3061.7639566156568</v>
      </c>
      <c r="K26" s="58">
        <f t="shared" si="4"/>
        <v>3243.3751632302419</v>
      </c>
      <c r="L26" s="59">
        <f t="shared" si="4"/>
        <v>3326.4396927284956</v>
      </c>
      <c r="M26" s="57">
        <f t="shared" si="1"/>
        <v>-3061.7639566156568</v>
      </c>
      <c r="N26" s="58">
        <f t="shared" si="1"/>
        <v>-3243.3751632302419</v>
      </c>
      <c r="O26" s="59">
        <f t="shared" si="1"/>
        <v>-3326.4396927284956</v>
      </c>
      <c r="P26" s="74" t="s">
        <v>56</v>
      </c>
      <c r="Q26" s="48"/>
      <c r="R26" s="48"/>
    </row>
    <row r="27" spans="1:18" x14ac:dyDescent="0.7">
      <c r="A27" s="60">
        <v>19</v>
      </c>
      <c r="B27" s="61">
        <v>44103</v>
      </c>
      <c r="C27" s="62" t="s">
        <v>57</v>
      </c>
      <c r="D27" s="63">
        <v>-1</v>
      </c>
      <c r="E27" s="64">
        <v>-1</v>
      </c>
      <c r="F27" s="65">
        <v>-1</v>
      </c>
      <c r="G27" s="66">
        <f t="shared" si="3"/>
        <v>96027.123559322383</v>
      </c>
      <c r="H27" s="66">
        <f t="shared" si="3"/>
        <v>101723.05636944449</v>
      </c>
      <c r="I27" s="66">
        <f t="shared" si="3"/>
        <v>104328.23689627471</v>
      </c>
      <c r="J27" s="67">
        <f t="shared" si="4"/>
        <v>2969.9110379171871</v>
      </c>
      <c r="K27" s="68">
        <f t="shared" si="4"/>
        <v>3146.0739083333347</v>
      </c>
      <c r="L27" s="69">
        <f t="shared" si="4"/>
        <v>3226.6465019466405</v>
      </c>
      <c r="M27" s="67">
        <f t="shared" si="1"/>
        <v>-2969.9110379171871</v>
      </c>
      <c r="N27" s="68">
        <f t="shared" si="1"/>
        <v>-3146.0739083333347</v>
      </c>
      <c r="O27" s="69">
        <f t="shared" si="1"/>
        <v>-3226.6465019466405</v>
      </c>
      <c r="P27" s="48"/>
      <c r="Q27" s="48"/>
      <c r="R27" s="48"/>
    </row>
    <row r="28" spans="1:18" x14ac:dyDescent="0.7">
      <c r="A28" s="42">
        <v>20</v>
      </c>
      <c r="B28" s="52">
        <v>44105</v>
      </c>
      <c r="C28" s="53" t="s">
        <v>58</v>
      </c>
      <c r="D28" s="54">
        <v>1.25</v>
      </c>
      <c r="E28" s="55">
        <v>1.5</v>
      </c>
      <c r="F28" s="56">
        <v>-1</v>
      </c>
      <c r="G28" s="48">
        <f t="shared" si="3"/>
        <v>99628.140692796966</v>
      </c>
      <c r="H28" s="48">
        <f t="shared" si="3"/>
        <v>106300.59390606949</v>
      </c>
      <c r="I28" s="48">
        <f t="shared" si="3"/>
        <v>101198.38978938648</v>
      </c>
      <c r="J28" s="57">
        <f t="shared" si="4"/>
        <v>2880.8137067796715</v>
      </c>
      <c r="K28" s="58">
        <f t="shared" si="4"/>
        <v>3051.6916910833343</v>
      </c>
      <c r="L28" s="59">
        <f t="shared" si="4"/>
        <v>3129.8471068882413</v>
      </c>
      <c r="M28" s="57">
        <f t="shared" si="1"/>
        <v>3601.0171334745892</v>
      </c>
      <c r="N28" s="58">
        <f t="shared" si="1"/>
        <v>4577.5375366250009</v>
      </c>
      <c r="O28" s="59">
        <f t="shared" si="1"/>
        <v>-3129.8471068882413</v>
      </c>
      <c r="P28" s="48"/>
      <c r="Q28" s="48"/>
      <c r="R28" s="48"/>
    </row>
    <row r="29" spans="1:18" x14ac:dyDescent="0.7">
      <c r="A29" s="42">
        <v>21</v>
      </c>
      <c r="B29" s="52">
        <v>44110</v>
      </c>
      <c r="C29" s="53" t="s">
        <v>59</v>
      </c>
      <c r="D29" s="63">
        <v>1.25</v>
      </c>
      <c r="E29" s="64">
        <v>1.5</v>
      </c>
      <c r="F29" s="65">
        <v>-1</v>
      </c>
      <c r="G29" s="48">
        <f t="shared" si="3"/>
        <v>103364.19596877685</v>
      </c>
      <c r="H29" s="48">
        <f t="shared" si="3"/>
        <v>111084.12063184263</v>
      </c>
      <c r="I29" s="48">
        <f t="shared" si="3"/>
        <v>98162.438095704885</v>
      </c>
      <c r="J29" s="57">
        <f t="shared" si="4"/>
        <v>2988.8442207839089</v>
      </c>
      <c r="K29" s="58">
        <f t="shared" si="4"/>
        <v>3189.0178171820849</v>
      </c>
      <c r="L29" s="59">
        <f t="shared" si="4"/>
        <v>3035.9516936815944</v>
      </c>
      <c r="M29" s="57">
        <f t="shared" si="1"/>
        <v>3736.0552759798861</v>
      </c>
      <c r="N29" s="58">
        <f t="shared" si="1"/>
        <v>4783.5267257731275</v>
      </c>
      <c r="O29" s="59">
        <f t="shared" si="1"/>
        <v>-3035.9516936815944</v>
      </c>
      <c r="P29" s="48"/>
      <c r="Q29" s="48"/>
      <c r="R29" s="48"/>
    </row>
    <row r="30" spans="1:18" x14ac:dyDescent="0.7">
      <c r="A30" s="42">
        <v>22</v>
      </c>
      <c r="B30" s="52">
        <v>44112</v>
      </c>
      <c r="C30" s="53" t="s">
        <v>60</v>
      </c>
      <c r="D30" s="63">
        <v>-1</v>
      </c>
      <c r="E30" s="64">
        <v>-1</v>
      </c>
      <c r="F30" s="65">
        <v>-1</v>
      </c>
      <c r="G30" s="48">
        <f t="shared" si="3"/>
        <v>100263.27008971355</v>
      </c>
      <c r="H30" s="48">
        <f t="shared" si="3"/>
        <v>107751.59701288735</v>
      </c>
      <c r="I30" s="48">
        <f t="shared" si="3"/>
        <v>95217.564952833738</v>
      </c>
      <c r="J30" s="57">
        <f t="shared" si="4"/>
        <v>3100.9258790633057</v>
      </c>
      <c r="K30" s="58">
        <f t="shared" si="4"/>
        <v>3332.5236189552788</v>
      </c>
      <c r="L30" s="59">
        <f t="shared" si="4"/>
        <v>2944.8731428711462</v>
      </c>
      <c r="M30" s="57">
        <f t="shared" si="1"/>
        <v>-3100.9258790633057</v>
      </c>
      <c r="N30" s="58">
        <f t="shared" si="1"/>
        <v>-3332.5236189552788</v>
      </c>
      <c r="O30" s="59">
        <f t="shared" si="1"/>
        <v>-2944.8731428711462</v>
      </c>
      <c r="P30" s="48"/>
      <c r="Q30" s="48"/>
      <c r="R30" s="48"/>
    </row>
    <row r="31" spans="1:18" x14ac:dyDescent="0.7">
      <c r="A31" s="42">
        <v>23</v>
      </c>
      <c r="B31" s="52">
        <v>44117</v>
      </c>
      <c r="C31" s="53" t="s">
        <v>61</v>
      </c>
      <c r="D31" s="54">
        <v>1.25</v>
      </c>
      <c r="E31" s="55">
        <v>1.5</v>
      </c>
      <c r="F31" s="56">
        <v>2</v>
      </c>
      <c r="G31" s="48">
        <f t="shared" si="3"/>
        <v>104023.14271807781</v>
      </c>
      <c r="H31" s="48">
        <f t="shared" si="3"/>
        <v>112600.41887846727</v>
      </c>
      <c r="I31" s="48">
        <f t="shared" si="3"/>
        <v>100930.61885000377</v>
      </c>
      <c r="J31" s="57">
        <f t="shared" si="4"/>
        <v>3007.8981026914066</v>
      </c>
      <c r="K31" s="58">
        <f t="shared" si="4"/>
        <v>3232.5479103866201</v>
      </c>
      <c r="L31" s="59">
        <f t="shared" si="4"/>
        <v>2856.5269485850122</v>
      </c>
      <c r="M31" s="57">
        <f t="shared" si="1"/>
        <v>3759.8726283642582</v>
      </c>
      <c r="N31" s="58">
        <f t="shared" si="1"/>
        <v>4848.8218655799301</v>
      </c>
      <c r="O31" s="59">
        <f t="shared" si="1"/>
        <v>5713.0538971700244</v>
      </c>
      <c r="P31" s="48"/>
      <c r="Q31" s="48"/>
      <c r="R31" s="48"/>
    </row>
    <row r="32" spans="1:18" x14ac:dyDescent="0.7">
      <c r="A32" s="42">
        <v>24</v>
      </c>
      <c r="B32" s="52">
        <v>44117</v>
      </c>
      <c r="C32" s="72" t="s">
        <v>62</v>
      </c>
      <c r="D32" s="63">
        <v>1.25</v>
      </c>
      <c r="E32" s="64">
        <v>1.5</v>
      </c>
      <c r="F32" s="65">
        <v>-1</v>
      </c>
      <c r="G32" s="48">
        <f t="shared" si="3"/>
        <v>107924.01057000573</v>
      </c>
      <c r="H32" s="48">
        <f t="shared" si="3"/>
        <v>117667.4377279983</v>
      </c>
      <c r="I32" s="48">
        <f t="shared" si="3"/>
        <v>97902.700284503662</v>
      </c>
      <c r="J32" s="57">
        <f t="shared" si="4"/>
        <v>3120.6942815423345</v>
      </c>
      <c r="K32" s="58">
        <f t="shared" si="4"/>
        <v>3378.012566354018</v>
      </c>
      <c r="L32" s="59">
        <f t="shared" si="4"/>
        <v>3027.9185655001129</v>
      </c>
      <c r="M32" s="57">
        <f t="shared" si="1"/>
        <v>3900.8678519279183</v>
      </c>
      <c r="N32" s="58">
        <f t="shared" si="1"/>
        <v>5067.0188495310267</v>
      </c>
      <c r="O32" s="59">
        <f t="shared" si="1"/>
        <v>-3027.9185655001129</v>
      </c>
      <c r="P32" s="48"/>
      <c r="Q32" s="48"/>
      <c r="R32" s="48"/>
    </row>
    <row r="33" spans="1:18" x14ac:dyDescent="0.7">
      <c r="A33" s="42">
        <v>25</v>
      </c>
      <c r="B33" s="52">
        <v>44124</v>
      </c>
      <c r="C33" s="53" t="s">
        <v>52</v>
      </c>
      <c r="D33" s="54">
        <v>1.25</v>
      </c>
      <c r="E33" s="55">
        <v>1.5</v>
      </c>
      <c r="F33" s="56">
        <v>2</v>
      </c>
      <c r="G33" s="48">
        <f t="shared" si="3"/>
        <v>111971.16096638095</v>
      </c>
      <c r="H33" s="48">
        <f t="shared" si="3"/>
        <v>122962.47242575823</v>
      </c>
      <c r="I33" s="48">
        <f t="shared" si="3"/>
        <v>103776.86230157388</v>
      </c>
      <c r="J33" s="57">
        <f t="shared" si="4"/>
        <v>3237.720317100172</v>
      </c>
      <c r="K33" s="58">
        <f t="shared" si="4"/>
        <v>3530.0231318399487</v>
      </c>
      <c r="L33" s="59">
        <f t="shared" si="4"/>
        <v>2937.08100853511</v>
      </c>
      <c r="M33" s="57">
        <f t="shared" si="1"/>
        <v>4047.1503963752148</v>
      </c>
      <c r="N33" s="58">
        <f t="shared" si="1"/>
        <v>5295.0346977599229</v>
      </c>
      <c r="O33" s="59">
        <f t="shared" si="1"/>
        <v>5874.1620170702199</v>
      </c>
      <c r="P33" s="48"/>
      <c r="Q33" s="48"/>
      <c r="R33" s="48"/>
    </row>
    <row r="34" spans="1:18" x14ac:dyDescent="0.7">
      <c r="A34" s="42">
        <v>26</v>
      </c>
      <c r="B34" s="52">
        <v>44130</v>
      </c>
      <c r="C34" s="53" t="s">
        <v>62</v>
      </c>
      <c r="D34" s="54">
        <v>-1</v>
      </c>
      <c r="E34" s="55">
        <v>-1</v>
      </c>
      <c r="F34" s="56">
        <v>-1</v>
      </c>
      <c r="G34" s="48">
        <f t="shared" si="3"/>
        <v>108612.02613738952</v>
      </c>
      <c r="H34" s="48">
        <f t="shared" si="3"/>
        <v>119273.59825298548</v>
      </c>
      <c r="I34" s="48">
        <f t="shared" si="3"/>
        <v>100663.55643252668</v>
      </c>
      <c r="J34" s="57">
        <f t="shared" si="4"/>
        <v>3359.1348289914285</v>
      </c>
      <c r="K34" s="58">
        <f t="shared" si="4"/>
        <v>3688.8741727727465</v>
      </c>
      <c r="L34" s="59">
        <f t="shared" si="4"/>
        <v>3113.3058690472162</v>
      </c>
      <c r="M34" s="57">
        <f t="shared" si="1"/>
        <v>-3359.1348289914285</v>
      </c>
      <c r="N34" s="58">
        <f t="shared" si="1"/>
        <v>-3688.8741727727465</v>
      </c>
      <c r="O34" s="59">
        <f t="shared" si="1"/>
        <v>-3113.3058690472162</v>
      </c>
      <c r="P34" s="48"/>
      <c r="Q34" s="48"/>
      <c r="R34" s="48"/>
    </row>
    <row r="35" spans="1:18" x14ac:dyDescent="0.7">
      <c r="A35" s="42">
        <v>27</v>
      </c>
      <c r="B35" s="52">
        <v>44131</v>
      </c>
      <c r="C35" s="53" t="s">
        <v>63</v>
      </c>
      <c r="D35" s="54">
        <v>1.25</v>
      </c>
      <c r="E35" s="55">
        <v>-1</v>
      </c>
      <c r="F35" s="56">
        <v>-1</v>
      </c>
      <c r="G35" s="48">
        <f t="shared" si="3"/>
        <v>112684.97711754162</v>
      </c>
      <c r="H35" s="48">
        <f t="shared" si="3"/>
        <v>115695.39030539592</v>
      </c>
      <c r="I35" s="48">
        <f t="shared" si="3"/>
        <v>97643.649739550878</v>
      </c>
      <c r="J35" s="57">
        <f t="shared" si="4"/>
        <v>3258.3607841216854</v>
      </c>
      <c r="K35" s="58">
        <f t="shared" si="4"/>
        <v>3578.2079475895644</v>
      </c>
      <c r="L35" s="59">
        <f t="shared" si="4"/>
        <v>3019.9066929758001</v>
      </c>
      <c r="M35" s="57">
        <f t="shared" si="1"/>
        <v>4072.9509801521067</v>
      </c>
      <c r="N35" s="58">
        <f t="shared" si="1"/>
        <v>-3578.2079475895644</v>
      </c>
      <c r="O35" s="59">
        <f t="shared" si="1"/>
        <v>-3019.9066929758001</v>
      </c>
      <c r="P35" s="48"/>
      <c r="Q35" s="48"/>
      <c r="R35" s="48"/>
    </row>
    <row r="36" spans="1:18" x14ac:dyDescent="0.7">
      <c r="A36" s="42">
        <v>28</v>
      </c>
      <c r="B36" s="52">
        <v>44131</v>
      </c>
      <c r="C36" s="72" t="s">
        <v>64</v>
      </c>
      <c r="D36" s="54">
        <v>1.25</v>
      </c>
      <c r="E36" s="55">
        <v>1.5</v>
      </c>
      <c r="F36" s="56">
        <v>2</v>
      </c>
      <c r="G36" s="48">
        <f t="shared" si="3"/>
        <v>116910.66375944944</v>
      </c>
      <c r="H36" s="48">
        <f t="shared" si="3"/>
        <v>120901.68286913873</v>
      </c>
      <c r="I36" s="48">
        <f t="shared" si="3"/>
        <v>103502.26872392393</v>
      </c>
      <c r="J36" s="57">
        <f t="shared" si="4"/>
        <v>3380.5493135262486</v>
      </c>
      <c r="K36" s="58">
        <f t="shared" si="4"/>
        <v>3470.8617091618776</v>
      </c>
      <c r="L36" s="59">
        <f t="shared" si="4"/>
        <v>2929.3094921865263</v>
      </c>
      <c r="M36" s="57">
        <f t="shared" si="1"/>
        <v>4225.6866419078106</v>
      </c>
      <c r="N36" s="58">
        <f t="shared" si="1"/>
        <v>5206.2925637428161</v>
      </c>
      <c r="O36" s="59">
        <f t="shared" si="1"/>
        <v>5858.6189843730526</v>
      </c>
      <c r="P36" s="48"/>
      <c r="Q36" s="48"/>
      <c r="R36" s="48"/>
    </row>
    <row r="37" spans="1:18" x14ac:dyDescent="0.7">
      <c r="A37" s="42">
        <v>29</v>
      </c>
      <c r="B37" s="52">
        <v>44131</v>
      </c>
      <c r="C37" s="53" t="s">
        <v>65</v>
      </c>
      <c r="D37" s="54">
        <v>1.25</v>
      </c>
      <c r="E37" s="55">
        <v>1.5</v>
      </c>
      <c r="F37" s="56">
        <v>2</v>
      </c>
      <c r="G37" s="48">
        <f t="shared" si="3"/>
        <v>121294.8136504288</v>
      </c>
      <c r="H37" s="48">
        <f t="shared" si="3"/>
        <v>126342.25859824997</v>
      </c>
      <c r="I37" s="48">
        <f t="shared" si="3"/>
        <v>109712.40484735937</v>
      </c>
      <c r="J37" s="57">
        <f t="shared" si="4"/>
        <v>3507.3199127834832</v>
      </c>
      <c r="K37" s="58">
        <f t="shared" si="4"/>
        <v>3627.0504860741621</v>
      </c>
      <c r="L37" s="59">
        <f t="shared" si="4"/>
        <v>3105.0680617177177</v>
      </c>
      <c r="M37" s="57">
        <f t="shared" si="1"/>
        <v>4384.1498909793536</v>
      </c>
      <c r="N37" s="58">
        <f t="shared" si="1"/>
        <v>5440.5757291112432</v>
      </c>
      <c r="O37" s="59">
        <f t="shared" si="1"/>
        <v>6210.1361234354354</v>
      </c>
      <c r="P37" s="48"/>
      <c r="Q37" s="48"/>
      <c r="R37" s="48"/>
    </row>
    <row r="38" spans="1:18" x14ac:dyDescent="0.7">
      <c r="A38" s="42">
        <v>30</v>
      </c>
      <c r="B38" s="52">
        <v>44137</v>
      </c>
      <c r="C38" s="53" t="s">
        <v>66</v>
      </c>
      <c r="D38" s="54">
        <v>1.25</v>
      </c>
      <c r="E38" s="55">
        <v>1.5</v>
      </c>
      <c r="F38" s="56">
        <v>2</v>
      </c>
      <c r="G38" s="48">
        <f t="shared" si="3"/>
        <v>125843.36916231988</v>
      </c>
      <c r="H38" s="48">
        <f t="shared" si="3"/>
        <v>132027.66023517124</v>
      </c>
      <c r="I38" s="48">
        <f t="shared" si="3"/>
        <v>116295.14913820094</v>
      </c>
      <c r="J38" s="57">
        <f t="shared" si="4"/>
        <v>3638.8444095128639</v>
      </c>
      <c r="K38" s="58">
        <f t="shared" si="4"/>
        <v>3790.2677579474989</v>
      </c>
      <c r="L38" s="59">
        <f t="shared" si="4"/>
        <v>3291.3721454207812</v>
      </c>
      <c r="M38" s="57">
        <f t="shared" si="1"/>
        <v>4548.5555118910797</v>
      </c>
      <c r="N38" s="58">
        <f t="shared" si="1"/>
        <v>5685.4016369212486</v>
      </c>
      <c r="O38" s="59">
        <f t="shared" si="1"/>
        <v>6582.7442908415624</v>
      </c>
      <c r="P38" s="48"/>
      <c r="Q38" s="48"/>
      <c r="R38" s="48"/>
    </row>
    <row r="39" spans="1:18" x14ac:dyDescent="0.7">
      <c r="A39" s="42">
        <v>31</v>
      </c>
      <c r="B39" s="52">
        <v>44138</v>
      </c>
      <c r="C39" s="53" t="s">
        <v>67</v>
      </c>
      <c r="D39" s="54">
        <v>1.25</v>
      </c>
      <c r="E39" s="55">
        <v>1.5</v>
      </c>
      <c r="F39" s="56">
        <v>2</v>
      </c>
      <c r="G39" s="48">
        <f t="shared" si="3"/>
        <v>130562.49550590687</v>
      </c>
      <c r="H39" s="48">
        <f t="shared" si="3"/>
        <v>137968.90494575395</v>
      </c>
      <c r="I39" s="48">
        <f t="shared" si="3"/>
        <v>123272.858086493</v>
      </c>
      <c r="J39" s="57">
        <f t="shared" si="4"/>
        <v>3775.3010748695965</v>
      </c>
      <c r="K39" s="58">
        <f t="shared" si="4"/>
        <v>3960.8298070551368</v>
      </c>
      <c r="L39" s="59">
        <f t="shared" si="4"/>
        <v>3488.8544741460282</v>
      </c>
      <c r="M39" s="57">
        <f t="shared" si="1"/>
        <v>4719.126343586996</v>
      </c>
      <c r="N39" s="58">
        <f t="shared" si="1"/>
        <v>5941.244710582705</v>
      </c>
      <c r="O39" s="59">
        <f t="shared" si="1"/>
        <v>6977.7089482920564</v>
      </c>
      <c r="P39" s="48"/>
      <c r="Q39" s="48"/>
      <c r="R39" s="48"/>
    </row>
    <row r="40" spans="1:18" x14ac:dyDescent="0.7">
      <c r="A40" s="42">
        <v>32</v>
      </c>
      <c r="B40" s="52">
        <v>44141</v>
      </c>
      <c r="C40" s="53" t="s">
        <v>68</v>
      </c>
      <c r="D40" s="54">
        <v>-1</v>
      </c>
      <c r="E40" s="55">
        <v>-1</v>
      </c>
      <c r="F40" s="56">
        <v>-1</v>
      </c>
      <c r="G40" s="48">
        <f t="shared" si="3"/>
        <v>126645.62064072967</v>
      </c>
      <c r="H40" s="48">
        <f t="shared" si="3"/>
        <v>133829.83779738133</v>
      </c>
      <c r="I40" s="48">
        <f t="shared" si="3"/>
        <v>119574.6723438982</v>
      </c>
      <c r="J40" s="57">
        <f>IF(G39="","",G39*0.03)</f>
        <v>3916.8748651772062</v>
      </c>
      <c r="K40" s="58">
        <f>IF(H39="","",H39*0.03)</f>
        <v>4139.0671483726182</v>
      </c>
      <c r="L40" s="59">
        <f>IF(I39="","",I39*0.03)</f>
        <v>3698.1857425947896</v>
      </c>
      <c r="M40" s="57">
        <f t="shared" si="1"/>
        <v>-3916.8748651772062</v>
      </c>
      <c r="N40" s="58">
        <f t="shared" si="1"/>
        <v>-4139.0671483726182</v>
      </c>
      <c r="O40" s="59">
        <f t="shared" si="1"/>
        <v>-3698.1857425947896</v>
      </c>
      <c r="P40" s="48"/>
      <c r="Q40" s="48"/>
      <c r="R40" s="48"/>
    </row>
    <row r="41" spans="1:18" x14ac:dyDescent="0.7">
      <c r="A41" s="42">
        <v>33</v>
      </c>
      <c r="B41" s="52"/>
      <c r="C41" s="53"/>
      <c r="D41" s="54"/>
      <c r="E41" s="55"/>
      <c r="F41" s="75"/>
      <c r="G41" s="48" t="str">
        <f t="shared" ref="G41:I56" si="5">IF(D41="","",G40+M41)</f>
        <v/>
      </c>
      <c r="H41" s="48" t="str">
        <f t="shared" si="5"/>
        <v/>
      </c>
      <c r="I41" s="48" t="str">
        <f t="shared" si="5"/>
        <v/>
      </c>
      <c r="J41" s="57">
        <f t="shared" si="4"/>
        <v>3799.3686192218902</v>
      </c>
      <c r="K41" s="58">
        <f t="shared" si="4"/>
        <v>4014.89513392144</v>
      </c>
      <c r="L41" s="59">
        <f t="shared" si="4"/>
        <v>3587.2401703169458</v>
      </c>
      <c r="M41" s="57" t="str">
        <f t="shared" ref="M41:O58" si="6">IF(D41="","",J41*D41)</f>
        <v/>
      </c>
      <c r="N41" s="58" t="str">
        <f t="shared" si="6"/>
        <v/>
      </c>
      <c r="O41" s="59" t="str">
        <f t="shared" si="6"/>
        <v/>
      </c>
      <c r="P41" s="48"/>
      <c r="Q41" s="48"/>
      <c r="R41" s="48"/>
    </row>
    <row r="42" spans="1:18" x14ac:dyDescent="0.7">
      <c r="A42" s="42">
        <v>34</v>
      </c>
      <c r="B42" s="52"/>
      <c r="C42" s="53"/>
      <c r="D42" s="54"/>
      <c r="E42" s="55"/>
      <c r="F42" s="75"/>
      <c r="G42" s="48" t="str">
        <f t="shared" si="5"/>
        <v/>
      </c>
      <c r="H42" s="48" t="str">
        <f t="shared" si="5"/>
        <v/>
      </c>
      <c r="I42" s="48" t="str">
        <f t="shared" si="5"/>
        <v/>
      </c>
      <c r="J42" s="57" t="str">
        <f t="shared" si="4"/>
        <v/>
      </c>
      <c r="K42" s="58" t="str">
        <f t="shared" si="4"/>
        <v/>
      </c>
      <c r="L42" s="59" t="str">
        <f t="shared" si="4"/>
        <v/>
      </c>
      <c r="M42" s="57" t="str">
        <f t="shared" si="6"/>
        <v/>
      </c>
      <c r="N42" s="58" t="str">
        <f t="shared" si="6"/>
        <v/>
      </c>
      <c r="O42" s="59" t="str">
        <f t="shared" si="6"/>
        <v/>
      </c>
      <c r="P42" s="48"/>
      <c r="Q42" s="48"/>
      <c r="R42" s="48"/>
    </row>
    <row r="43" spans="1:18" x14ac:dyDescent="0.7">
      <c r="A43">
        <v>35</v>
      </c>
      <c r="B43" s="52"/>
      <c r="C43" s="53"/>
      <c r="D43" s="54"/>
      <c r="E43" s="55"/>
      <c r="F43" s="56"/>
      <c r="G43" s="48" t="str">
        <f t="shared" si="5"/>
        <v/>
      </c>
      <c r="H43" s="48" t="str">
        <f t="shared" si="5"/>
        <v/>
      </c>
      <c r="I43" s="48" t="str">
        <f t="shared" si="5"/>
        <v/>
      </c>
      <c r="J43" s="57" t="str">
        <f t="shared" si="4"/>
        <v/>
      </c>
      <c r="K43" s="58" t="str">
        <f t="shared" si="4"/>
        <v/>
      </c>
      <c r="L43" s="59" t="str">
        <f t="shared" si="4"/>
        <v/>
      </c>
      <c r="M43" s="57" t="str">
        <f t="shared" si="6"/>
        <v/>
      </c>
      <c r="N43" s="58" t="str">
        <f t="shared" si="6"/>
        <v/>
      </c>
      <c r="O43" s="59" t="str">
        <f t="shared" si="6"/>
        <v/>
      </c>
    </row>
    <row r="44" spans="1:18" x14ac:dyDescent="0.7">
      <c r="A44" s="42">
        <v>36</v>
      </c>
      <c r="B44" s="52"/>
      <c r="C44" s="53"/>
      <c r="D44" s="54"/>
      <c r="E44" s="55"/>
      <c r="F44" s="56"/>
      <c r="G44" s="48" t="str">
        <f t="shared" si="5"/>
        <v/>
      </c>
      <c r="H44" s="48" t="str">
        <f t="shared" si="5"/>
        <v/>
      </c>
      <c r="I44" s="48" t="str">
        <f t="shared" si="5"/>
        <v/>
      </c>
      <c r="J44" s="57" t="str">
        <f>IF(G43="","",G43*0.03)</f>
        <v/>
      </c>
      <c r="K44" s="58" t="str">
        <f t="shared" si="4"/>
        <v/>
      </c>
      <c r="L44" s="59" t="str">
        <f t="shared" si="4"/>
        <v/>
      </c>
      <c r="M44" s="57" t="str">
        <f t="shared" si="6"/>
        <v/>
      </c>
      <c r="N44" s="58" t="str">
        <f t="shared" si="6"/>
        <v/>
      </c>
      <c r="O44" s="59" t="str">
        <f t="shared" si="6"/>
        <v/>
      </c>
    </row>
    <row r="45" spans="1:18" x14ac:dyDescent="0.7">
      <c r="A45" s="42">
        <v>37</v>
      </c>
      <c r="B45" s="52"/>
      <c r="C45" s="53"/>
      <c r="D45" s="54"/>
      <c r="E45" s="55"/>
      <c r="F45" s="56"/>
      <c r="G45" s="48" t="str">
        <f t="shared" si="5"/>
        <v/>
      </c>
      <c r="H45" s="48" t="str">
        <f t="shared" si="5"/>
        <v/>
      </c>
      <c r="I45" s="48" t="str">
        <f t="shared" si="5"/>
        <v/>
      </c>
      <c r="J45" s="57" t="str">
        <f t="shared" si="4"/>
        <v/>
      </c>
      <c r="K45" s="58" t="str">
        <f t="shared" si="4"/>
        <v/>
      </c>
      <c r="L45" s="59" t="str">
        <f t="shared" si="4"/>
        <v/>
      </c>
      <c r="M45" s="57" t="str">
        <f t="shared" si="6"/>
        <v/>
      </c>
      <c r="N45" s="58" t="str">
        <f t="shared" si="6"/>
        <v/>
      </c>
      <c r="O45" s="59" t="str">
        <f t="shared" si="6"/>
        <v/>
      </c>
    </row>
    <row r="46" spans="1:18" x14ac:dyDescent="0.7">
      <c r="A46" s="42">
        <v>38</v>
      </c>
      <c r="B46" s="52"/>
      <c r="C46" s="53"/>
      <c r="D46" s="54"/>
      <c r="E46" s="55"/>
      <c r="F46" s="56"/>
      <c r="G46" s="48" t="str">
        <f t="shared" si="5"/>
        <v/>
      </c>
      <c r="H46" s="48" t="str">
        <f t="shared" si="5"/>
        <v/>
      </c>
      <c r="I46" s="48" t="str">
        <f t="shared" si="5"/>
        <v/>
      </c>
      <c r="J46" s="57" t="str">
        <f t="shared" si="4"/>
        <v/>
      </c>
      <c r="K46" s="58" t="str">
        <f t="shared" si="4"/>
        <v/>
      </c>
      <c r="L46" s="59" t="str">
        <f t="shared" si="4"/>
        <v/>
      </c>
      <c r="M46" s="57" t="str">
        <f t="shared" si="6"/>
        <v/>
      </c>
      <c r="N46" s="58" t="str">
        <f t="shared" si="6"/>
        <v/>
      </c>
      <c r="O46" s="59" t="str">
        <f t="shared" si="6"/>
        <v/>
      </c>
    </row>
    <row r="47" spans="1:18" x14ac:dyDescent="0.7">
      <c r="A47" s="42">
        <v>39</v>
      </c>
      <c r="B47" s="52"/>
      <c r="C47" s="53"/>
      <c r="D47" s="54"/>
      <c r="E47" s="55"/>
      <c r="F47" s="56"/>
      <c r="G47" s="48" t="str">
        <f t="shared" si="5"/>
        <v/>
      </c>
      <c r="H47" s="48" t="str">
        <f t="shared" si="5"/>
        <v/>
      </c>
      <c r="I47" s="48" t="str">
        <f t="shared" si="5"/>
        <v/>
      </c>
      <c r="J47" s="57" t="str">
        <f t="shared" si="4"/>
        <v/>
      </c>
      <c r="K47" s="58" t="str">
        <f t="shared" si="4"/>
        <v/>
      </c>
      <c r="L47" s="59" t="str">
        <f t="shared" si="4"/>
        <v/>
      </c>
      <c r="M47" s="57" t="str">
        <f t="shared" si="6"/>
        <v/>
      </c>
      <c r="N47" s="58" t="str">
        <f t="shared" si="6"/>
        <v/>
      </c>
      <c r="O47" s="59" t="str">
        <f t="shared" si="6"/>
        <v/>
      </c>
    </row>
    <row r="48" spans="1:18" x14ac:dyDescent="0.7">
      <c r="A48" s="42">
        <v>40</v>
      </c>
      <c r="B48" s="52"/>
      <c r="C48" s="53"/>
      <c r="D48" s="54"/>
      <c r="E48" s="55"/>
      <c r="F48" s="56"/>
      <c r="G48" s="48" t="str">
        <f t="shared" si="5"/>
        <v/>
      </c>
      <c r="H48" s="48" t="str">
        <f t="shared" si="5"/>
        <v/>
      </c>
      <c r="I48" s="48" t="str">
        <f t="shared" si="5"/>
        <v/>
      </c>
      <c r="J48" s="57" t="str">
        <f t="shared" si="4"/>
        <v/>
      </c>
      <c r="K48" s="58" t="str">
        <f t="shared" si="4"/>
        <v/>
      </c>
      <c r="L48" s="59" t="str">
        <f t="shared" si="4"/>
        <v/>
      </c>
      <c r="M48" s="57" t="str">
        <f t="shared" si="6"/>
        <v/>
      </c>
      <c r="N48" s="58" t="str">
        <f t="shared" si="6"/>
        <v/>
      </c>
      <c r="O48" s="59" t="str">
        <f t="shared" si="6"/>
        <v/>
      </c>
    </row>
    <row r="49" spans="1:15" x14ac:dyDescent="0.7">
      <c r="A49" s="42">
        <v>41</v>
      </c>
      <c r="B49" s="52"/>
      <c r="C49" s="53"/>
      <c r="D49" s="54"/>
      <c r="E49" s="55"/>
      <c r="F49" s="56"/>
      <c r="G49" s="48" t="str">
        <f t="shared" si="5"/>
        <v/>
      </c>
      <c r="H49" s="48" t="str">
        <f t="shared" si="5"/>
        <v/>
      </c>
      <c r="I49" s="48" t="str">
        <f t="shared" si="5"/>
        <v/>
      </c>
      <c r="J49" s="57" t="str">
        <f t="shared" si="4"/>
        <v/>
      </c>
      <c r="K49" s="58" t="str">
        <f t="shared" si="4"/>
        <v/>
      </c>
      <c r="L49" s="59" t="str">
        <f t="shared" si="4"/>
        <v/>
      </c>
      <c r="M49" s="57" t="str">
        <f t="shared" si="6"/>
        <v/>
      </c>
      <c r="N49" s="58" t="str">
        <f t="shared" si="6"/>
        <v/>
      </c>
      <c r="O49" s="59" t="str">
        <f t="shared" si="6"/>
        <v/>
      </c>
    </row>
    <row r="50" spans="1:15" x14ac:dyDescent="0.7">
      <c r="A50" s="42">
        <v>42</v>
      </c>
      <c r="B50" s="52"/>
      <c r="C50" s="53"/>
      <c r="D50" s="54"/>
      <c r="E50" s="55"/>
      <c r="F50" s="56"/>
      <c r="G50" s="48" t="str">
        <f t="shared" si="5"/>
        <v/>
      </c>
      <c r="H50" s="48" t="str">
        <f t="shared" si="5"/>
        <v/>
      </c>
      <c r="I50" s="48" t="str">
        <f t="shared" si="5"/>
        <v/>
      </c>
      <c r="J50" s="57" t="str">
        <f t="shared" si="4"/>
        <v/>
      </c>
      <c r="K50" s="58" t="str">
        <f t="shared" si="4"/>
        <v/>
      </c>
      <c r="L50" s="59" t="str">
        <f t="shared" si="4"/>
        <v/>
      </c>
      <c r="M50" s="57" t="str">
        <f t="shared" si="6"/>
        <v/>
      </c>
      <c r="N50" s="58" t="str">
        <f t="shared" si="6"/>
        <v/>
      </c>
      <c r="O50" s="59" t="str">
        <f t="shared" si="6"/>
        <v/>
      </c>
    </row>
    <row r="51" spans="1:15" x14ac:dyDescent="0.7">
      <c r="A51" s="42">
        <v>43</v>
      </c>
      <c r="B51" s="52"/>
      <c r="C51" s="53"/>
      <c r="D51" s="54"/>
      <c r="E51" s="55"/>
      <c r="F51" s="75"/>
      <c r="G51" s="48" t="str">
        <f t="shared" si="5"/>
        <v/>
      </c>
      <c r="H51" s="48" t="str">
        <f t="shared" si="5"/>
        <v/>
      </c>
      <c r="I51" s="48" t="str">
        <f t="shared" si="5"/>
        <v/>
      </c>
      <c r="J51" s="57" t="str">
        <f t="shared" si="4"/>
        <v/>
      </c>
      <c r="K51" s="58" t="str">
        <f t="shared" si="4"/>
        <v/>
      </c>
      <c r="L51" s="59" t="str">
        <f t="shared" si="4"/>
        <v/>
      </c>
      <c r="M51" s="57" t="str">
        <f t="shared" si="6"/>
        <v/>
      </c>
      <c r="N51" s="58" t="str">
        <f t="shared" si="6"/>
        <v/>
      </c>
      <c r="O51" s="59" t="str">
        <f t="shared" si="6"/>
        <v/>
      </c>
    </row>
    <row r="52" spans="1:15" x14ac:dyDescent="0.7">
      <c r="A52" s="42">
        <v>44</v>
      </c>
      <c r="B52" s="52"/>
      <c r="C52" s="53"/>
      <c r="D52" s="54"/>
      <c r="E52" s="55"/>
      <c r="F52" s="56"/>
      <c r="G52" s="48" t="str">
        <f t="shared" si="5"/>
        <v/>
      </c>
      <c r="H52" s="48" t="str">
        <f t="shared" si="5"/>
        <v/>
      </c>
      <c r="I52" s="48" t="str">
        <f t="shared" si="5"/>
        <v/>
      </c>
      <c r="J52" s="57" t="str">
        <f t="shared" si="4"/>
        <v/>
      </c>
      <c r="K52" s="58" t="str">
        <f t="shared" si="4"/>
        <v/>
      </c>
      <c r="L52" s="59" t="str">
        <f t="shared" si="4"/>
        <v/>
      </c>
      <c r="M52" s="57" t="str">
        <f t="shared" si="6"/>
        <v/>
      </c>
      <c r="N52" s="58" t="str">
        <f t="shared" si="6"/>
        <v/>
      </c>
      <c r="O52" s="59" t="str">
        <f t="shared" si="6"/>
        <v/>
      </c>
    </row>
    <row r="53" spans="1:15" x14ac:dyDescent="0.7">
      <c r="A53" s="42">
        <v>45</v>
      </c>
      <c r="B53" s="52"/>
      <c r="C53" s="53"/>
      <c r="D53" s="54"/>
      <c r="E53" s="55"/>
      <c r="F53" s="56"/>
      <c r="G53" s="48" t="str">
        <f t="shared" si="5"/>
        <v/>
      </c>
      <c r="H53" s="48" t="str">
        <f t="shared" si="5"/>
        <v/>
      </c>
      <c r="I53" s="48" t="str">
        <f t="shared" si="5"/>
        <v/>
      </c>
      <c r="J53" s="57" t="str">
        <f t="shared" si="4"/>
        <v/>
      </c>
      <c r="K53" s="58" t="str">
        <f t="shared" si="4"/>
        <v/>
      </c>
      <c r="L53" s="59" t="str">
        <f t="shared" si="4"/>
        <v/>
      </c>
      <c r="M53" s="57" t="str">
        <f t="shared" si="6"/>
        <v/>
      </c>
      <c r="N53" s="58" t="str">
        <f t="shared" si="6"/>
        <v/>
      </c>
      <c r="O53" s="59" t="str">
        <f t="shared" si="6"/>
        <v/>
      </c>
    </row>
    <row r="54" spans="1:15" x14ac:dyDescent="0.7">
      <c r="A54" s="42">
        <v>46</v>
      </c>
      <c r="B54" s="52"/>
      <c r="C54" s="53"/>
      <c r="D54" s="54"/>
      <c r="E54" s="55"/>
      <c r="F54" s="56"/>
      <c r="G54" s="48" t="str">
        <f t="shared" si="5"/>
        <v/>
      </c>
      <c r="H54" s="48" t="str">
        <f t="shared" si="5"/>
        <v/>
      </c>
      <c r="I54" s="48" t="str">
        <f t="shared" si="5"/>
        <v/>
      </c>
      <c r="J54" s="57" t="str">
        <f t="shared" si="4"/>
        <v/>
      </c>
      <c r="K54" s="58" t="str">
        <f t="shared" si="4"/>
        <v/>
      </c>
      <c r="L54" s="59" t="str">
        <f t="shared" si="4"/>
        <v/>
      </c>
      <c r="M54" s="57" t="str">
        <f t="shared" si="6"/>
        <v/>
      </c>
      <c r="N54" s="58" t="str">
        <f t="shared" si="6"/>
        <v/>
      </c>
      <c r="O54" s="59" t="str">
        <f t="shared" si="6"/>
        <v/>
      </c>
    </row>
    <row r="55" spans="1:15" x14ac:dyDescent="0.7">
      <c r="A55" s="42">
        <v>47</v>
      </c>
      <c r="B55" s="52"/>
      <c r="C55" s="53"/>
      <c r="D55" s="54"/>
      <c r="E55" s="55"/>
      <c r="F55" s="56"/>
      <c r="G55" s="48" t="str">
        <f t="shared" si="5"/>
        <v/>
      </c>
      <c r="H55" s="48" t="str">
        <f t="shared" si="5"/>
        <v/>
      </c>
      <c r="I55" s="48" t="str">
        <f t="shared" si="5"/>
        <v/>
      </c>
      <c r="J55" s="57" t="str">
        <f t="shared" si="4"/>
        <v/>
      </c>
      <c r="K55" s="58" t="str">
        <f t="shared" si="4"/>
        <v/>
      </c>
      <c r="L55" s="59" t="str">
        <f t="shared" si="4"/>
        <v/>
      </c>
      <c r="M55" s="57" t="str">
        <f t="shared" si="6"/>
        <v/>
      </c>
      <c r="N55" s="58" t="str">
        <f t="shared" si="6"/>
        <v/>
      </c>
      <c r="O55" s="59" t="str">
        <f t="shared" si="6"/>
        <v/>
      </c>
    </row>
    <row r="56" spans="1:15" x14ac:dyDescent="0.7">
      <c r="A56" s="42">
        <v>48</v>
      </c>
      <c r="B56" s="52"/>
      <c r="C56" s="53"/>
      <c r="D56" s="54"/>
      <c r="E56" s="55"/>
      <c r="F56" s="56"/>
      <c r="G56" s="48" t="str">
        <f t="shared" si="5"/>
        <v/>
      </c>
      <c r="H56" s="48" t="str">
        <f t="shared" si="5"/>
        <v/>
      </c>
      <c r="I56" s="48" t="str">
        <f t="shared" si="5"/>
        <v/>
      </c>
      <c r="J56" s="57" t="str">
        <f t="shared" si="4"/>
        <v/>
      </c>
      <c r="K56" s="58" t="str">
        <f t="shared" si="4"/>
        <v/>
      </c>
      <c r="L56" s="59" t="str">
        <f t="shared" si="4"/>
        <v/>
      </c>
      <c r="M56" s="57" t="str">
        <f t="shared" si="6"/>
        <v/>
      </c>
      <c r="N56" s="58" t="str">
        <f t="shared" si="6"/>
        <v/>
      </c>
      <c r="O56" s="59" t="str">
        <f t="shared" si="6"/>
        <v/>
      </c>
    </row>
    <row r="57" spans="1:15" x14ac:dyDescent="0.7">
      <c r="A57" s="42">
        <v>49</v>
      </c>
      <c r="B57" s="52"/>
      <c r="C57" s="53"/>
      <c r="D57" s="54"/>
      <c r="E57" s="55"/>
      <c r="F57" s="56"/>
      <c r="G57" s="48" t="str">
        <f t="shared" ref="G57:I58" si="7">IF(D57="","",G56+M57)</f>
        <v/>
      </c>
      <c r="H57" s="48" t="str">
        <f t="shared" si="7"/>
        <v/>
      </c>
      <c r="I57" s="48" t="str">
        <f t="shared" si="7"/>
        <v/>
      </c>
      <c r="J57" s="57" t="str">
        <f t="shared" si="4"/>
        <v/>
      </c>
      <c r="K57" s="58" t="str">
        <f t="shared" si="4"/>
        <v/>
      </c>
      <c r="L57" s="59" t="str">
        <f t="shared" si="4"/>
        <v/>
      </c>
      <c r="M57" s="57" t="str">
        <f t="shared" si="6"/>
        <v/>
      </c>
      <c r="N57" s="58" t="str">
        <f t="shared" si="6"/>
        <v/>
      </c>
      <c r="O57" s="59" t="str">
        <f t="shared" si="6"/>
        <v/>
      </c>
    </row>
    <row r="58" spans="1:15" ht="18" thickBot="1" x14ac:dyDescent="0.75">
      <c r="A58" s="42">
        <v>50</v>
      </c>
      <c r="B58" s="76"/>
      <c r="C58" s="77"/>
      <c r="D58" s="78"/>
      <c r="E58" s="79"/>
      <c r="F58" s="80"/>
      <c r="G58" s="48" t="str">
        <f t="shared" si="7"/>
        <v/>
      </c>
      <c r="H58" s="48" t="str">
        <f t="shared" si="7"/>
        <v/>
      </c>
      <c r="I58" s="48" t="str">
        <f t="shared" si="7"/>
        <v/>
      </c>
      <c r="J58" s="57" t="str">
        <f t="shared" si="4"/>
        <v/>
      </c>
      <c r="K58" s="58" t="str">
        <f t="shared" si="4"/>
        <v/>
      </c>
      <c r="L58" s="59" t="str">
        <f t="shared" si="4"/>
        <v/>
      </c>
      <c r="M58" s="57" t="str">
        <f t="shared" si="6"/>
        <v/>
      </c>
      <c r="N58" s="58" t="str">
        <f t="shared" si="6"/>
        <v/>
      </c>
      <c r="O58" s="59" t="str">
        <f t="shared" si="6"/>
        <v/>
      </c>
    </row>
    <row r="59" spans="1:15" ht="18" thickBot="1" x14ac:dyDescent="0.75">
      <c r="A59" s="42"/>
      <c r="B59" s="81" t="s">
        <v>69</v>
      </c>
      <c r="C59" s="82"/>
      <c r="D59" s="16">
        <v>16</v>
      </c>
      <c r="E59" s="16">
        <f>COUNTIF(E9:E58,1.5)</f>
        <v>17</v>
      </c>
      <c r="F59" s="83">
        <f>COUNTIF(F9:F58,2)</f>
        <v>13</v>
      </c>
      <c r="G59" s="84">
        <f>MAX(G8:G58)</f>
        <v>130562.49550590687</v>
      </c>
      <c r="H59" s="37">
        <f>MAX(H8:H58)</f>
        <v>137968.90494575395</v>
      </c>
      <c r="I59" s="38">
        <f>MAX(I8:I58)</f>
        <v>123272.858086493</v>
      </c>
      <c r="J59" s="85" t="s">
        <v>70</v>
      </c>
      <c r="K59" s="86">
        <f>B58-B9</f>
        <v>-44075.479166666664</v>
      </c>
      <c r="L59" s="87" t="s">
        <v>71</v>
      </c>
      <c r="M59" s="42"/>
      <c r="O59" s="88"/>
    </row>
    <row r="60" spans="1:15" ht="18" thickBot="1" x14ac:dyDescent="0.75">
      <c r="A60" s="42"/>
      <c r="B60" s="89" t="s">
        <v>72</v>
      </c>
      <c r="C60" s="90"/>
      <c r="D60" s="16">
        <f>COUNTIF(D9:D58,-1)</f>
        <v>14</v>
      </c>
      <c r="E60" s="16">
        <f>COUNTIF(E9:E58,-1)</f>
        <v>15</v>
      </c>
      <c r="F60" s="83">
        <f>COUNTIF(F9:F58,-1)</f>
        <v>19</v>
      </c>
      <c r="G60" s="22" t="s">
        <v>73</v>
      </c>
      <c r="H60" s="23"/>
      <c r="I60" s="24"/>
      <c r="J60" s="22" t="s">
        <v>74</v>
      </c>
      <c r="K60" s="23"/>
      <c r="L60" s="24"/>
      <c r="M60" s="42"/>
      <c r="O60" s="88"/>
    </row>
    <row r="61" spans="1:15" ht="18" thickBot="1" x14ac:dyDescent="0.75">
      <c r="A61" s="42"/>
      <c r="B61" s="91" t="s">
        <v>75</v>
      </c>
      <c r="C61" s="92"/>
      <c r="D61" s="16">
        <f>COUNTIF(D9:D58,0)</f>
        <v>0</v>
      </c>
      <c r="E61" s="16">
        <f>COUNTIF(E9:E58,0)</f>
        <v>0</v>
      </c>
      <c r="F61" s="16">
        <f>COUNTIF(F9:F58,0)</f>
        <v>0</v>
      </c>
      <c r="G61" s="93">
        <f>G59/G8</f>
        <v>1.3056249550590688</v>
      </c>
      <c r="H61" s="94">
        <f>H59/H8</f>
        <v>1.3796890494575396</v>
      </c>
      <c r="I61" s="95">
        <f>I59/I8</f>
        <v>1.23272858086493</v>
      </c>
      <c r="J61" s="96">
        <f>(G61-100%)*30/K59</f>
        <v>-2.0802379974364956E-4</v>
      </c>
      <c r="K61" s="96">
        <f>(H61-100%)*30/K59</f>
        <v>-2.5843556778256668E-4</v>
      </c>
      <c r="L61" s="97">
        <f>(I61-100%)*30/K59</f>
        <v>-1.5840684112693952E-4</v>
      </c>
      <c r="M61" s="98"/>
      <c r="N61" s="99"/>
      <c r="O61" s="100"/>
    </row>
    <row r="62" spans="1:15" ht="18" thickBot="1" x14ac:dyDescent="0.75">
      <c r="B62" s="22" t="s">
        <v>76</v>
      </c>
      <c r="C62" s="24"/>
      <c r="D62" s="101">
        <f>D59/(D59+D60+D61)</f>
        <v>0.53333333333333333</v>
      </c>
      <c r="E62" s="102">
        <f t="shared" ref="E62" si="8">E59/(E59+E60+E61)</f>
        <v>0.53125</v>
      </c>
      <c r="F62" s="103">
        <f>F59/(F59+F60+F61)</f>
        <v>0.40625</v>
      </c>
    </row>
    <row r="64" spans="1:15" x14ac:dyDescent="0.7">
      <c r="D64" s="104"/>
      <c r="E64" s="104"/>
      <c r="F64" s="104"/>
    </row>
  </sheetData>
  <mergeCells count="11">
    <mergeCell ref="B60:C60"/>
    <mergeCell ref="G60:I60"/>
    <mergeCell ref="J60:L60"/>
    <mergeCell ref="B61:C61"/>
    <mergeCell ref="B62:C62"/>
    <mergeCell ref="G6:I6"/>
    <mergeCell ref="J6:L6"/>
    <mergeCell ref="M6:O6"/>
    <mergeCell ref="J8:L8"/>
    <mergeCell ref="M8:O8"/>
    <mergeCell ref="B59:C59"/>
  </mergeCells>
  <phoneticPr fontId="4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8DDF6-517F-49CC-AEE0-67960F4EB755}">
  <dimension ref="A1"/>
  <sheetViews>
    <sheetView workbookViewId="0">
      <selection activeCell="A681" sqref="A681"/>
    </sheetView>
  </sheetViews>
  <sheetFormatPr defaultRowHeight="17.649999999999999" x14ac:dyDescent="0.7"/>
  <sheetData/>
  <phoneticPr fontId="4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67AB5-870A-45F4-8AB9-DC2972119C66}">
  <dimension ref="A1:R64"/>
  <sheetViews>
    <sheetView zoomScaleNormal="100" workbookViewId="0">
      <pane xSplit="1" ySplit="8" topLeftCell="B24" activePane="bottomRight" state="frozen"/>
      <selection pane="topRight" activeCell="B1" sqref="B1"/>
      <selection pane="bottomLeft" activeCell="A9" sqref="A9"/>
      <selection pane="bottomRight" activeCell="B18" sqref="B18"/>
    </sheetView>
  </sheetViews>
  <sheetFormatPr defaultRowHeight="17.649999999999999" x14ac:dyDescent="0.7"/>
  <cols>
    <col min="1" max="1" width="4.875" customWidth="1"/>
    <col min="2" max="2" width="15.875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7">
      <c r="A1" s="16" t="s">
        <v>13</v>
      </c>
      <c r="C1" t="s">
        <v>14</v>
      </c>
    </row>
    <row r="2" spans="1:18" x14ac:dyDescent="0.7">
      <c r="A2" s="16" t="s">
        <v>15</v>
      </c>
      <c r="C2" t="s">
        <v>80</v>
      </c>
    </row>
    <row r="3" spans="1:18" x14ac:dyDescent="0.7">
      <c r="A3" s="16" t="s">
        <v>17</v>
      </c>
      <c r="C3" s="17">
        <v>100000</v>
      </c>
    </row>
    <row r="4" spans="1:18" x14ac:dyDescent="0.7">
      <c r="A4" s="16" t="s">
        <v>18</v>
      </c>
      <c r="C4" s="17" t="s">
        <v>19</v>
      </c>
    </row>
    <row r="5" spans="1:18" ht="18" thickBot="1" x14ac:dyDescent="0.75">
      <c r="A5" s="16" t="s">
        <v>20</v>
      </c>
      <c r="C5" s="17" t="s">
        <v>21</v>
      </c>
    </row>
    <row r="6" spans="1:18" ht="18" thickBot="1" x14ac:dyDescent="0.75">
      <c r="A6" s="18" t="s">
        <v>22</v>
      </c>
      <c r="B6" s="18" t="s">
        <v>23</v>
      </c>
      <c r="C6" s="18" t="s">
        <v>23</v>
      </c>
      <c r="D6" s="19" t="s">
        <v>24</v>
      </c>
      <c r="E6" s="20"/>
      <c r="F6" s="21"/>
      <c r="G6" s="22" t="s">
        <v>25</v>
      </c>
      <c r="H6" s="23"/>
      <c r="I6" s="24"/>
      <c r="J6" s="22" t="s">
        <v>26</v>
      </c>
      <c r="K6" s="23"/>
      <c r="L6" s="24"/>
      <c r="M6" s="22" t="s">
        <v>27</v>
      </c>
      <c r="N6" s="23"/>
      <c r="O6" s="24"/>
    </row>
    <row r="7" spans="1:18" ht="18" thickBot="1" x14ac:dyDescent="0.75">
      <c r="A7" s="25"/>
      <c r="B7" s="25" t="s">
        <v>28</v>
      </c>
      <c r="C7" s="26" t="s">
        <v>29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spans="1:18" ht="18" thickBot="1" x14ac:dyDescent="0.75">
      <c r="A8" s="30" t="s">
        <v>30</v>
      </c>
      <c r="B8" s="31"/>
      <c r="C8" s="105"/>
      <c r="D8" s="33"/>
      <c r="E8" s="34"/>
      <c r="F8" s="35"/>
      <c r="G8" s="36">
        <f>C3</f>
        <v>100000</v>
      </c>
      <c r="H8" s="37">
        <f>C3</f>
        <v>100000</v>
      </c>
      <c r="I8" s="38">
        <f>C3</f>
        <v>100000</v>
      </c>
      <c r="J8" s="39" t="s">
        <v>26</v>
      </c>
      <c r="K8" s="40"/>
      <c r="L8" s="41"/>
      <c r="M8" s="39"/>
      <c r="N8" s="40"/>
      <c r="O8" s="41"/>
    </row>
    <row r="9" spans="1:18" x14ac:dyDescent="0.7">
      <c r="A9" s="42">
        <v>1</v>
      </c>
      <c r="B9" s="106">
        <v>43952</v>
      </c>
      <c r="C9" s="107">
        <v>1</v>
      </c>
      <c r="D9" s="46">
        <v>1.27</v>
      </c>
      <c r="E9" s="46">
        <v>1.5</v>
      </c>
      <c r="F9" s="47">
        <v>-1</v>
      </c>
      <c r="G9" s="48">
        <f t="shared" ref="G9:I24" si="0">IF(D9="","",G8+M9)</f>
        <v>103810</v>
      </c>
      <c r="H9" s="48">
        <f t="shared" si="0"/>
        <v>104500</v>
      </c>
      <c r="I9" s="48">
        <f t="shared" si="0"/>
        <v>97000</v>
      </c>
      <c r="J9" s="49">
        <f>IF(G8="","",G8*0.03)</f>
        <v>3000</v>
      </c>
      <c r="K9" s="50">
        <f>IF(H8="","",H8*0.03)</f>
        <v>3000</v>
      </c>
      <c r="L9" s="51">
        <f>IF(I8="","",I8*0.03)</f>
        <v>3000</v>
      </c>
      <c r="M9" s="49">
        <f t="shared" ref="M9:O40" si="1">IF(D9="","",J9*D9)</f>
        <v>3810</v>
      </c>
      <c r="N9" s="50">
        <f t="shared" si="1"/>
        <v>4500</v>
      </c>
      <c r="O9" s="51">
        <f t="shared" si="1"/>
        <v>-3000</v>
      </c>
      <c r="P9" s="48"/>
      <c r="Q9" s="48"/>
      <c r="R9" s="48"/>
    </row>
    <row r="10" spans="1:18" x14ac:dyDescent="0.7">
      <c r="A10" s="42">
        <v>2</v>
      </c>
      <c r="B10" s="52">
        <v>43952</v>
      </c>
      <c r="C10" s="53">
        <v>2</v>
      </c>
      <c r="D10" s="54">
        <v>-1</v>
      </c>
      <c r="E10" s="55">
        <v>-1</v>
      </c>
      <c r="F10" s="56">
        <v>-1</v>
      </c>
      <c r="G10" s="48">
        <f t="shared" si="0"/>
        <v>100695.7</v>
      </c>
      <c r="H10" s="48">
        <f t="shared" si="0"/>
        <v>101365</v>
      </c>
      <c r="I10" s="48">
        <f t="shared" si="0"/>
        <v>94090</v>
      </c>
      <c r="J10" s="57">
        <f t="shared" ref="J10:L25" si="2">IF(G9="","",G9*0.03)</f>
        <v>3114.2999999999997</v>
      </c>
      <c r="K10" s="58">
        <f t="shared" si="2"/>
        <v>3135</v>
      </c>
      <c r="L10" s="59">
        <f t="shared" si="2"/>
        <v>2910</v>
      </c>
      <c r="M10" s="57">
        <f t="shared" si="1"/>
        <v>-3114.2999999999997</v>
      </c>
      <c r="N10" s="58">
        <f t="shared" si="1"/>
        <v>-3135</v>
      </c>
      <c r="O10" s="59">
        <f t="shared" si="1"/>
        <v>-2910</v>
      </c>
      <c r="P10" s="48"/>
      <c r="Q10" s="48"/>
      <c r="R10" s="48"/>
    </row>
    <row r="11" spans="1:18" x14ac:dyDescent="0.7">
      <c r="A11" s="42">
        <v>3</v>
      </c>
      <c r="B11" s="52">
        <v>43956</v>
      </c>
      <c r="C11" s="53">
        <v>2</v>
      </c>
      <c r="D11" s="54">
        <v>-1</v>
      </c>
      <c r="E11" s="55">
        <v>-1</v>
      </c>
      <c r="F11" s="56">
        <v>-1</v>
      </c>
      <c r="G11" s="48">
        <f t="shared" si="0"/>
        <v>97674.828999999998</v>
      </c>
      <c r="H11" s="48">
        <f t="shared" si="0"/>
        <v>98324.05</v>
      </c>
      <c r="I11" s="48">
        <f t="shared" si="0"/>
        <v>91267.3</v>
      </c>
      <c r="J11" s="57">
        <f t="shared" si="2"/>
        <v>3020.8709999999996</v>
      </c>
      <c r="K11" s="58">
        <f t="shared" si="2"/>
        <v>3040.95</v>
      </c>
      <c r="L11" s="59">
        <f t="shared" si="2"/>
        <v>2822.7</v>
      </c>
      <c r="M11" s="57">
        <f t="shared" si="1"/>
        <v>-3020.8709999999996</v>
      </c>
      <c r="N11" s="58">
        <f t="shared" si="1"/>
        <v>-3040.95</v>
      </c>
      <c r="O11" s="59">
        <f t="shared" si="1"/>
        <v>-2822.7</v>
      </c>
      <c r="P11" s="48"/>
      <c r="Q11" s="48"/>
      <c r="R11" s="48"/>
    </row>
    <row r="12" spans="1:18" x14ac:dyDescent="0.7">
      <c r="A12" s="42">
        <v>4</v>
      </c>
      <c r="B12" s="52">
        <v>43957</v>
      </c>
      <c r="C12" s="53">
        <v>2</v>
      </c>
      <c r="D12" s="54">
        <v>1.27</v>
      </c>
      <c r="E12" s="55">
        <v>1.5</v>
      </c>
      <c r="F12" s="56">
        <v>2</v>
      </c>
      <c r="G12" s="48">
        <f t="shared" si="0"/>
        <v>101396.23998489999</v>
      </c>
      <c r="H12" s="48">
        <f t="shared" si="0"/>
        <v>102748.63225000001</v>
      </c>
      <c r="I12" s="48">
        <f t="shared" si="0"/>
        <v>96743.338000000003</v>
      </c>
      <c r="J12" s="57">
        <f t="shared" si="2"/>
        <v>2930.24487</v>
      </c>
      <c r="K12" s="58">
        <f t="shared" si="2"/>
        <v>2949.7215000000001</v>
      </c>
      <c r="L12" s="59">
        <f t="shared" si="2"/>
        <v>2738.0189999999998</v>
      </c>
      <c r="M12" s="57">
        <f t="shared" si="1"/>
        <v>3721.4109849000001</v>
      </c>
      <c r="N12" s="58">
        <f t="shared" si="1"/>
        <v>4424.5822500000004</v>
      </c>
      <c r="O12" s="59">
        <f t="shared" si="1"/>
        <v>5476.0379999999996</v>
      </c>
      <c r="P12" s="48"/>
      <c r="Q12" s="48"/>
      <c r="R12" s="48"/>
    </row>
    <row r="13" spans="1:18" s="70" customFormat="1" x14ac:dyDescent="0.7">
      <c r="A13" s="60">
        <v>5</v>
      </c>
      <c r="B13" s="61">
        <v>43964</v>
      </c>
      <c r="C13" s="62">
        <v>2</v>
      </c>
      <c r="D13" s="54">
        <v>1.27</v>
      </c>
      <c r="E13" s="55">
        <v>1.5</v>
      </c>
      <c r="F13" s="56">
        <v>2</v>
      </c>
      <c r="G13" s="66">
        <f t="shared" si="0"/>
        <v>105259.43672832468</v>
      </c>
      <c r="H13" s="66">
        <f t="shared" si="0"/>
        <v>107372.32070125001</v>
      </c>
      <c r="I13" s="66">
        <f t="shared" si="0"/>
        <v>102547.93828</v>
      </c>
      <c r="J13" s="67">
        <f t="shared" si="2"/>
        <v>3041.8871995469995</v>
      </c>
      <c r="K13" s="68">
        <f t="shared" si="2"/>
        <v>3082.4589675000002</v>
      </c>
      <c r="L13" s="69">
        <f t="shared" si="2"/>
        <v>2902.3001399999998</v>
      </c>
      <c r="M13" s="67">
        <f t="shared" si="1"/>
        <v>3863.1967434246894</v>
      </c>
      <c r="N13" s="68">
        <f t="shared" si="1"/>
        <v>4623.6884512500001</v>
      </c>
      <c r="O13" s="69">
        <f t="shared" si="1"/>
        <v>5804.6002799999997</v>
      </c>
      <c r="P13" s="66"/>
      <c r="Q13" s="66"/>
      <c r="R13" s="66"/>
    </row>
    <row r="14" spans="1:18" x14ac:dyDescent="0.7">
      <c r="A14" s="42">
        <v>6</v>
      </c>
      <c r="B14" s="52">
        <v>43965</v>
      </c>
      <c r="C14" s="53">
        <v>2</v>
      </c>
      <c r="D14" s="54">
        <v>-1</v>
      </c>
      <c r="E14" s="55">
        <v>-1</v>
      </c>
      <c r="F14" s="56">
        <v>-1</v>
      </c>
      <c r="G14" s="48">
        <f t="shared" si="0"/>
        <v>102101.65362647494</v>
      </c>
      <c r="H14" s="48">
        <f t="shared" si="0"/>
        <v>104151.15108021251</v>
      </c>
      <c r="I14" s="48">
        <f t="shared" si="0"/>
        <v>99471.500131599998</v>
      </c>
      <c r="J14" s="57">
        <f t="shared" si="2"/>
        <v>3157.7831018497404</v>
      </c>
      <c r="K14" s="58">
        <f t="shared" si="2"/>
        <v>3221.1696210374998</v>
      </c>
      <c r="L14" s="59">
        <f t="shared" si="2"/>
        <v>3076.4381484</v>
      </c>
      <c r="M14" s="57">
        <f t="shared" si="1"/>
        <v>-3157.7831018497404</v>
      </c>
      <c r="N14" s="58">
        <f t="shared" si="1"/>
        <v>-3221.1696210374998</v>
      </c>
      <c r="O14" s="59">
        <f t="shared" si="1"/>
        <v>-3076.4381484</v>
      </c>
      <c r="P14" s="48"/>
      <c r="Q14" s="48"/>
      <c r="R14" s="48"/>
    </row>
    <row r="15" spans="1:18" x14ac:dyDescent="0.7">
      <c r="A15" s="42">
        <v>7</v>
      </c>
      <c r="B15" s="52">
        <v>43971</v>
      </c>
      <c r="C15" s="53">
        <v>2</v>
      </c>
      <c r="D15" s="54">
        <v>1.27</v>
      </c>
      <c r="E15" s="55">
        <v>1.5</v>
      </c>
      <c r="F15" s="56">
        <v>-1</v>
      </c>
      <c r="G15" s="48">
        <f t="shared" si="0"/>
        <v>105991.72662964364</v>
      </c>
      <c r="H15" s="48">
        <f t="shared" si="0"/>
        <v>108837.95287882208</v>
      </c>
      <c r="I15" s="48">
        <f t="shared" si="0"/>
        <v>96487.355127652001</v>
      </c>
      <c r="J15" s="57">
        <f t="shared" si="2"/>
        <v>3063.0496087942483</v>
      </c>
      <c r="K15" s="58">
        <f t="shared" si="2"/>
        <v>3124.5345324063751</v>
      </c>
      <c r="L15" s="59">
        <f t="shared" si="2"/>
        <v>2984.1450039479996</v>
      </c>
      <c r="M15" s="57">
        <f t="shared" si="1"/>
        <v>3890.0730031686953</v>
      </c>
      <c r="N15" s="58">
        <f t="shared" si="1"/>
        <v>4686.8017986095629</v>
      </c>
      <c r="O15" s="59">
        <f t="shared" si="1"/>
        <v>-2984.1450039479996</v>
      </c>
      <c r="P15" s="48"/>
      <c r="Q15" s="48"/>
      <c r="R15" s="48"/>
    </row>
    <row r="16" spans="1:18" x14ac:dyDescent="0.7">
      <c r="A16" s="42">
        <v>8</v>
      </c>
      <c r="B16" s="52">
        <v>43972</v>
      </c>
      <c r="C16" s="53">
        <v>1</v>
      </c>
      <c r="D16" s="54">
        <v>1.27</v>
      </c>
      <c r="E16" s="55">
        <v>1.5</v>
      </c>
      <c r="F16" s="56">
        <v>2</v>
      </c>
      <c r="G16" s="48">
        <f t="shared" si="0"/>
        <v>110030.01141423307</v>
      </c>
      <c r="H16" s="48">
        <f t="shared" si="0"/>
        <v>113735.66075836908</v>
      </c>
      <c r="I16" s="48">
        <f t="shared" si="0"/>
        <v>102276.59643531112</v>
      </c>
      <c r="J16" s="57">
        <f t="shared" si="2"/>
        <v>3179.7517988893092</v>
      </c>
      <c r="K16" s="58">
        <f t="shared" si="2"/>
        <v>3265.1385863646624</v>
      </c>
      <c r="L16" s="59">
        <f t="shared" si="2"/>
        <v>2894.6206538295601</v>
      </c>
      <c r="M16" s="57">
        <f t="shared" si="1"/>
        <v>4038.2847845894225</v>
      </c>
      <c r="N16" s="58">
        <f t="shared" si="1"/>
        <v>4897.7078795469934</v>
      </c>
      <c r="O16" s="59">
        <f t="shared" si="1"/>
        <v>5789.2413076591201</v>
      </c>
      <c r="P16" s="48"/>
      <c r="Q16" s="48"/>
      <c r="R16" s="48"/>
    </row>
    <row r="17" spans="1:18" x14ac:dyDescent="0.7">
      <c r="A17" s="42">
        <v>9</v>
      </c>
      <c r="B17" s="52">
        <v>43973</v>
      </c>
      <c r="C17" s="53">
        <v>2</v>
      </c>
      <c r="D17" s="54">
        <v>-1</v>
      </c>
      <c r="E17" s="55">
        <v>-1</v>
      </c>
      <c r="F17" s="56">
        <v>-1</v>
      </c>
      <c r="G17" s="48">
        <f t="shared" si="0"/>
        <v>106729.11107180608</v>
      </c>
      <c r="H17" s="48">
        <f t="shared" si="0"/>
        <v>110323.59093561801</v>
      </c>
      <c r="I17" s="48">
        <f t="shared" si="0"/>
        <v>99208.298542251781</v>
      </c>
      <c r="J17" s="57">
        <f t="shared" si="2"/>
        <v>3300.9003424269922</v>
      </c>
      <c r="K17" s="58">
        <f t="shared" si="2"/>
        <v>3412.069822751072</v>
      </c>
      <c r="L17" s="59">
        <f t="shared" si="2"/>
        <v>3068.2978930593335</v>
      </c>
      <c r="M17" s="57">
        <f t="shared" si="1"/>
        <v>-3300.9003424269922</v>
      </c>
      <c r="N17" s="58">
        <f t="shared" si="1"/>
        <v>-3412.069822751072</v>
      </c>
      <c r="O17" s="59">
        <f t="shared" si="1"/>
        <v>-3068.2978930593335</v>
      </c>
      <c r="P17" s="48"/>
      <c r="Q17" s="48"/>
      <c r="R17" s="48"/>
    </row>
    <row r="18" spans="1:18" x14ac:dyDescent="0.7">
      <c r="A18" s="42">
        <v>10</v>
      </c>
      <c r="B18" s="52">
        <v>43973</v>
      </c>
      <c r="C18" s="53">
        <v>1</v>
      </c>
      <c r="D18" s="54">
        <v>-1</v>
      </c>
      <c r="E18" s="55">
        <v>-1</v>
      </c>
      <c r="F18" s="56">
        <v>-1</v>
      </c>
      <c r="G18" s="48">
        <f t="shared" si="0"/>
        <v>103527.2377396519</v>
      </c>
      <c r="H18" s="48">
        <f t="shared" si="0"/>
        <v>107013.88320754947</v>
      </c>
      <c r="I18" s="48">
        <f t="shared" si="0"/>
        <v>96232.049585984234</v>
      </c>
      <c r="J18" s="57">
        <f t="shared" si="2"/>
        <v>3201.8733321541822</v>
      </c>
      <c r="K18" s="58">
        <f t="shared" si="2"/>
        <v>3309.7077280685398</v>
      </c>
      <c r="L18" s="59">
        <f t="shared" si="2"/>
        <v>2976.2489562675532</v>
      </c>
      <c r="M18" s="57">
        <f t="shared" si="1"/>
        <v>-3201.8733321541822</v>
      </c>
      <c r="N18" s="58">
        <f t="shared" si="1"/>
        <v>-3309.7077280685398</v>
      </c>
      <c r="O18" s="59">
        <f t="shared" si="1"/>
        <v>-2976.2489562675532</v>
      </c>
      <c r="P18" s="48" t="s">
        <v>81</v>
      </c>
      <c r="Q18" s="48"/>
      <c r="R18" s="48"/>
    </row>
    <row r="19" spans="1:18" x14ac:dyDescent="0.7">
      <c r="A19" s="42">
        <v>11</v>
      </c>
      <c r="B19" s="52">
        <v>43978</v>
      </c>
      <c r="C19" s="53">
        <v>2</v>
      </c>
      <c r="D19" s="54">
        <v>-1</v>
      </c>
      <c r="E19" s="55">
        <v>-1</v>
      </c>
      <c r="F19" s="56">
        <v>-1</v>
      </c>
      <c r="G19" s="48">
        <f t="shared" si="0"/>
        <v>100421.42060746235</v>
      </c>
      <c r="H19" s="48">
        <f t="shared" si="0"/>
        <v>103803.46671132298</v>
      </c>
      <c r="I19" s="48">
        <f t="shared" si="0"/>
        <v>93345.088098404711</v>
      </c>
      <c r="J19" s="57">
        <f t="shared" si="2"/>
        <v>3105.817132189557</v>
      </c>
      <c r="K19" s="58">
        <f t="shared" si="2"/>
        <v>3210.416496226484</v>
      </c>
      <c r="L19" s="59">
        <f t="shared" si="2"/>
        <v>2886.9614875795269</v>
      </c>
      <c r="M19" s="57">
        <f t="shared" si="1"/>
        <v>-3105.817132189557</v>
      </c>
      <c r="N19" s="58">
        <f t="shared" si="1"/>
        <v>-3210.416496226484</v>
      </c>
      <c r="O19" s="59">
        <f t="shared" si="1"/>
        <v>-2886.9614875795269</v>
      </c>
      <c r="P19" s="48" t="s">
        <v>82</v>
      </c>
      <c r="Q19" s="48"/>
      <c r="R19" s="48"/>
    </row>
    <row r="20" spans="1:18" x14ac:dyDescent="0.7">
      <c r="A20" s="60">
        <v>12</v>
      </c>
      <c r="B20" s="61">
        <v>43979.875</v>
      </c>
      <c r="C20" s="62">
        <v>2</v>
      </c>
      <c r="D20" s="63">
        <v>1.27</v>
      </c>
      <c r="E20" s="64">
        <v>1.5</v>
      </c>
      <c r="F20" s="65">
        <v>2</v>
      </c>
      <c r="G20" s="66">
        <f t="shared" si="0"/>
        <v>104247.47673260666</v>
      </c>
      <c r="H20" s="66">
        <f t="shared" si="0"/>
        <v>108474.62271333252</v>
      </c>
      <c r="I20" s="66">
        <f t="shared" si="0"/>
        <v>98945.793384309</v>
      </c>
      <c r="J20" s="67">
        <f t="shared" si="2"/>
        <v>3012.6426182238706</v>
      </c>
      <c r="K20" s="68">
        <f t="shared" si="2"/>
        <v>3114.1040013396891</v>
      </c>
      <c r="L20" s="69">
        <f t="shared" si="2"/>
        <v>2800.3526429521412</v>
      </c>
      <c r="M20" s="67">
        <f t="shared" si="1"/>
        <v>3826.056125144316</v>
      </c>
      <c r="N20" s="68">
        <f t="shared" si="1"/>
        <v>4671.1560020095339</v>
      </c>
      <c r="O20" s="69">
        <f t="shared" si="1"/>
        <v>5600.7052859042824</v>
      </c>
      <c r="P20" s="48"/>
      <c r="Q20" s="48"/>
      <c r="R20" s="48"/>
    </row>
    <row r="21" spans="1:18" x14ac:dyDescent="0.7">
      <c r="A21" s="42">
        <v>13</v>
      </c>
      <c r="B21" s="52">
        <v>43990.416666666664</v>
      </c>
      <c r="C21" s="53">
        <v>2</v>
      </c>
      <c r="D21" s="54">
        <v>1.27</v>
      </c>
      <c r="E21" s="55">
        <v>1.5</v>
      </c>
      <c r="F21" s="56">
        <v>2</v>
      </c>
      <c r="G21" s="48">
        <f t="shared" si="0"/>
        <v>108219.30559611898</v>
      </c>
      <c r="H21" s="48">
        <f t="shared" si="0"/>
        <v>113355.98073543247</v>
      </c>
      <c r="I21" s="48">
        <f t="shared" si="0"/>
        <v>104882.54098736754</v>
      </c>
      <c r="J21" s="57">
        <f t="shared" si="2"/>
        <v>3127.4243019781998</v>
      </c>
      <c r="K21" s="58">
        <f t="shared" si="2"/>
        <v>3254.2386813999751</v>
      </c>
      <c r="L21" s="59">
        <f t="shared" si="2"/>
        <v>2968.3738015292697</v>
      </c>
      <c r="M21" s="57">
        <f t="shared" si="1"/>
        <v>3971.8288635123135</v>
      </c>
      <c r="N21" s="58">
        <f t="shared" si="1"/>
        <v>4881.3580220999629</v>
      </c>
      <c r="O21" s="59">
        <f t="shared" si="1"/>
        <v>5936.7476030585394</v>
      </c>
      <c r="P21" s="48"/>
      <c r="Q21" s="48"/>
      <c r="R21" s="48"/>
    </row>
    <row r="22" spans="1:18" x14ac:dyDescent="0.7">
      <c r="A22" s="42">
        <v>14</v>
      </c>
      <c r="B22" s="52">
        <v>43992.625</v>
      </c>
      <c r="C22" s="53">
        <v>2</v>
      </c>
      <c r="D22" s="54">
        <v>-1</v>
      </c>
      <c r="E22" s="55">
        <v>-1</v>
      </c>
      <c r="F22" s="56">
        <v>-1</v>
      </c>
      <c r="G22" s="48">
        <f t="shared" si="0"/>
        <v>104972.72642823542</v>
      </c>
      <c r="H22" s="48">
        <f t="shared" si="0"/>
        <v>109955.30131336951</v>
      </c>
      <c r="I22" s="48">
        <f t="shared" si="0"/>
        <v>101736.06475774651</v>
      </c>
      <c r="J22" s="57">
        <f t="shared" si="2"/>
        <v>3246.5791678835694</v>
      </c>
      <c r="K22" s="58">
        <f t="shared" si="2"/>
        <v>3400.679422062974</v>
      </c>
      <c r="L22" s="59">
        <f t="shared" si="2"/>
        <v>3146.4762296210261</v>
      </c>
      <c r="M22" s="57">
        <f t="shared" si="1"/>
        <v>-3246.5791678835694</v>
      </c>
      <c r="N22" s="58">
        <f t="shared" si="1"/>
        <v>-3400.679422062974</v>
      </c>
      <c r="O22" s="59">
        <f t="shared" si="1"/>
        <v>-3146.4762296210261</v>
      </c>
      <c r="P22" s="48" t="s">
        <v>83</v>
      </c>
      <c r="Q22" s="48"/>
      <c r="R22" s="48"/>
    </row>
    <row r="23" spans="1:18" s="70" customFormat="1" x14ac:dyDescent="0.7">
      <c r="A23" s="60">
        <v>15</v>
      </c>
      <c r="B23" s="61">
        <v>43992.916666666664</v>
      </c>
      <c r="C23" s="62">
        <v>2</v>
      </c>
      <c r="D23" s="63">
        <v>1.27</v>
      </c>
      <c r="E23" s="64">
        <v>1.5</v>
      </c>
      <c r="F23" s="65">
        <v>-1</v>
      </c>
      <c r="G23" s="66">
        <f t="shared" si="0"/>
        <v>108972.18730515118</v>
      </c>
      <c r="H23" s="66">
        <f t="shared" si="0"/>
        <v>114903.28987247113</v>
      </c>
      <c r="I23" s="66">
        <f t="shared" si="0"/>
        <v>98683.982815014111</v>
      </c>
      <c r="J23" s="67">
        <f t="shared" si="2"/>
        <v>3149.1817928470623</v>
      </c>
      <c r="K23" s="68">
        <f t="shared" si="2"/>
        <v>3298.659039401085</v>
      </c>
      <c r="L23" s="69">
        <f t="shared" si="2"/>
        <v>3052.0819427323954</v>
      </c>
      <c r="M23" s="67">
        <f t="shared" si="1"/>
        <v>3999.4608769157689</v>
      </c>
      <c r="N23" s="68">
        <f t="shared" si="1"/>
        <v>4947.9885591016273</v>
      </c>
      <c r="O23" s="69">
        <f t="shared" si="1"/>
        <v>-3052.0819427323954</v>
      </c>
      <c r="P23" s="66"/>
      <c r="Q23" s="66"/>
      <c r="R23" s="66"/>
    </row>
    <row r="24" spans="1:18" x14ac:dyDescent="0.7">
      <c r="A24" s="42">
        <v>16</v>
      </c>
      <c r="B24" s="52">
        <v>43994.666666666664</v>
      </c>
      <c r="C24" s="53">
        <v>1</v>
      </c>
      <c r="D24" s="54">
        <v>-1</v>
      </c>
      <c r="E24" s="55">
        <v>-1</v>
      </c>
      <c r="F24" s="56">
        <v>-1</v>
      </c>
      <c r="G24" s="48">
        <f t="shared" si="0"/>
        <v>105703.02168599665</v>
      </c>
      <c r="H24" s="48">
        <f t="shared" si="0"/>
        <v>111456.191176297</v>
      </c>
      <c r="I24" s="48">
        <f t="shared" si="0"/>
        <v>95723.463330563682</v>
      </c>
      <c r="J24" s="57">
        <f t="shared" si="2"/>
        <v>3269.1656191545353</v>
      </c>
      <c r="K24" s="58">
        <f t="shared" si="2"/>
        <v>3447.0986961741337</v>
      </c>
      <c r="L24" s="59">
        <f t="shared" si="2"/>
        <v>2960.5194844504231</v>
      </c>
      <c r="M24" s="57">
        <f t="shared" si="1"/>
        <v>-3269.1656191545353</v>
      </c>
      <c r="N24" s="58">
        <f t="shared" si="1"/>
        <v>-3447.0986961741337</v>
      </c>
      <c r="O24" s="59">
        <f t="shared" si="1"/>
        <v>-2960.5194844504231</v>
      </c>
      <c r="P24" s="48" t="s">
        <v>84</v>
      </c>
      <c r="Q24" s="48"/>
      <c r="R24" s="48"/>
    </row>
    <row r="25" spans="1:18" x14ac:dyDescent="0.7">
      <c r="A25" s="42">
        <v>17</v>
      </c>
      <c r="B25" s="52">
        <v>43998.708333333336</v>
      </c>
      <c r="C25" s="53">
        <v>2</v>
      </c>
      <c r="D25" s="54">
        <v>1.27</v>
      </c>
      <c r="E25" s="55">
        <v>1.5</v>
      </c>
      <c r="F25" s="56">
        <v>2</v>
      </c>
      <c r="G25" s="48">
        <f t="shared" ref="G25:I40" si="3">IF(D25="","",G24+M25)</f>
        <v>109730.30681223312</v>
      </c>
      <c r="H25" s="48">
        <f t="shared" si="3"/>
        <v>116471.71977923036</v>
      </c>
      <c r="I25" s="48">
        <f t="shared" si="3"/>
        <v>101466.8711303975</v>
      </c>
      <c r="J25" s="57">
        <f t="shared" si="2"/>
        <v>3171.0906505798994</v>
      </c>
      <c r="K25" s="58">
        <f t="shared" si="2"/>
        <v>3343.6857352889097</v>
      </c>
      <c r="L25" s="59">
        <f t="shared" si="2"/>
        <v>2871.7038999169104</v>
      </c>
      <c r="M25" s="57">
        <f t="shared" si="1"/>
        <v>4027.2851262364725</v>
      </c>
      <c r="N25" s="58">
        <f t="shared" si="1"/>
        <v>5015.5286029333647</v>
      </c>
      <c r="O25" s="59">
        <f t="shared" si="1"/>
        <v>5743.4077998338207</v>
      </c>
      <c r="P25" s="48"/>
      <c r="Q25" s="48"/>
      <c r="R25" s="48"/>
    </row>
    <row r="26" spans="1:18" x14ac:dyDescent="0.7">
      <c r="A26" s="42">
        <v>18</v>
      </c>
      <c r="B26" s="52">
        <v>44000.708333333336</v>
      </c>
      <c r="C26" s="53">
        <v>2</v>
      </c>
      <c r="D26" s="63">
        <v>-1</v>
      </c>
      <c r="E26" s="64">
        <v>-1</v>
      </c>
      <c r="F26" s="65">
        <v>-1</v>
      </c>
      <c r="G26" s="48">
        <f t="shared" si="3"/>
        <v>106438.39760786612</v>
      </c>
      <c r="H26" s="48">
        <f t="shared" si="3"/>
        <v>112977.56818585345</v>
      </c>
      <c r="I26" s="48">
        <f t="shared" si="3"/>
        <v>98422.864996485572</v>
      </c>
      <c r="J26" s="57">
        <f t="shared" ref="J26:L58" si="4">IF(G25="","",G25*0.03)</f>
        <v>3291.9092043669934</v>
      </c>
      <c r="K26" s="58">
        <f t="shared" si="4"/>
        <v>3494.1515933769106</v>
      </c>
      <c r="L26" s="59">
        <f t="shared" si="4"/>
        <v>3044.0061339119247</v>
      </c>
      <c r="M26" s="57">
        <f t="shared" si="1"/>
        <v>-3291.9092043669934</v>
      </c>
      <c r="N26" s="58">
        <f t="shared" si="1"/>
        <v>-3494.1515933769106</v>
      </c>
      <c r="O26" s="59">
        <f t="shared" si="1"/>
        <v>-3044.0061339119247</v>
      </c>
      <c r="P26" s="48" t="s">
        <v>85</v>
      </c>
      <c r="Q26" s="48"/>
      <c r="R26" s="48"/>
    </row>
    <row r="27" spans="1:18" x14ac:dyDescent="0.7">
      <c r="A27" s="42">
        <v>19</v>
      </c>
      <c r="B27" s="52">
        <v>44005.166666666664</v>
      </c>
      <c r="C27" s="53">
        <v>1</v>
      </c>
      <c r="D27" s="54">
        <v>-1</v>
      </c>
      <c r="E27" s="55">
        <v>-1</v>
      </c>
      <c r="F27" s="56">
        <v>-1</v>
      </c>
      <c r="G27" s="48">
        <f t="shared" si="3"/>
        <v>103245.24567963014</v>
      </c>
      <c r="H27" s="48">
        <f t="shared" si="3"/>
        <v>109588.24114027785</v>
      </c>
      <c r="I27" s="48">
        <f t="shared" si="3"/>
        <v>95470.179046591002</v>
      </c>
      <c r="J27" s="57">
        <f t="shared" si="4"/>
        <v>3193.1519282359836</v>
      </c>
      <c r="K27" s="58">
        <f t="shared" si="4"/>
        <v>3389.3270455756033</v>
      </c>
      <c r="L27" s="59">
        <f t="shared" si="4"/>
        <v>2952.6859498945669</v>
      </c>
      <c r="M27" s="57">
        <f t="shared" si="1"/>
        <v>-3193.1519282359836</v>
      </c>
      <c r="N27" s="58">
        <f t="shared" si="1"/>
        <v>-3389.3270455756033</v>
      </c>
      <c r="O27" s="59">
        <f t="shared" si="1"/>
        <v>-2952.6859498945669</v>
      </c>
      <c r="P27" s="48" t="s">
        <v>86</v>
      </c>
      <c r="Q27" s="48"/>
      <c r="R27" s="48"/>
    </row>
    <row r="28" spans="1:18" x14ac:dyDescent="0.7">
      <c r="A28" s="42">
        <v>20</v>
      </c>
      <c r="B28" s="52">
        <v>44013</v>
      </c>
      <c r="C28" s="53">
        <v>1</v>
      </c>
      <c r="D28" s="63">
        <v>1.27</v>
      </c>
      <c r="E28" s="64">
        <v>1.5</v>
      </c>
      <c r="F28" s="65">
        <v>-1</v>
      </c>
      <c r="G28" s="48">
        <f t="shared" si="3"/>
        <v>107178.88954002404</v>
      </c>
      <c r="H28" s="48">
        <f t="shared" si="3"/>
        <v>114519.71199159036</v>
      </c>
      <c r="I28" s="48">
        <f t="shared" si="3"/>
        <v>92606.073675193271</v>
      </c>
      <c r="J28" s="57">
        <f t="shared" si="4"/>
        <v>3097.3573703889042</v>
      </c>
      <c r="K28" s="58">
        <f t="shared" si="4"/>
        <v>3287.6472342083352</v>
      </c>
      <c r="L28" s="59">
        <f t="shared" si="4"/>
        <v>2864.1053713977299</v>
      </c>
      <c r="M28" s="57">
        <f t="shared" si="1"/>
        <v>3933.6438603939082</v>
      </c>
      <c r="N28" s="58">
        <f t="shared" si="1"/>
        <v>4931.4708513125024</v>
      </c>
      <c r="O28" s="59">
        <f t="shared" si="1"/>
        <v>-2864.1053713977299</v>
      </c>
      <c r="P28" s="48"/>
      <c r="Q28" s="48"/>
      <c r="R28" s="48"/>
    </row>
    <row r="29" spans="1:18" x14ac:dyDescent="0.7">
      <c r="A29" s="42">
        <v>21</v>
      </c>
      <c r="B29" s="52">
        <v>44021.083333333336</v>
      </c>
      <c r="C29" s="53">
        <v>2</v>
      </c>
      <c r="D29" s="63">
        <v>1.27</v>
      </c>
      <c r="E29" s="64">
        <v>1.5</v>
      </c>
      <c r="F29" s="65">
        <v>-1</v>
      </c>
      <c r="G29" s="48">
        <f t="shared" si="3"/>
        <v>111262.40523149895</v>
      </c>
      <c r="H29" s="48">
        <f t="shared" si="3"/>
        <v>119673.09903121192</v>
      </c>
      <c r="I29" s="48">
        <f t="shared" si="3"/>
        <v>89827.891464937478</v>
      </c>
      <c r="J29" s="57">
        <f t="shared" si="4"/>
        <v>3215.3666862007212</v>
      </c>
      <c r="K29" s="58">
        <f t="shared" si="4"/>
        <v>3435.5913597477106</v>
      </c>
      <c r="L29" s="59">
        <f t="shared" si="4"/>
        <v>2778.1822102557981</v>
      </c>
      <c r="M29" s="57">
        <f t="shared" si="1"/>
        <v>4083.5156914749159</v>
      </c>
      <c r="N29" s="58">
        <f t="shared" si="1"/>
        <v>5153.3870396215661</v>
      </c>
      <c r="O29" s="59">
        <f t="shared" si="1"/>
        <v>-2778.1822102557981</v>
      </c>
      <c r="P29" s="48"/>
      <c r="Q29" s="48"/>
      <c r="R29" s="48"/>
    </row>
    <row r="30" spans="1:18" x14ac:dyDescent="0.7">
      <c r="A30" s="42">
        <v>22</v>
      </c>
      <c r="B30" s="52">
        <v>44028.375</v>
      </c>
      <c r="C30" s="53">
        <v>1</v>
      </c>
      <c r="D30" s="54">
        <v>1.27</v>
      </c>
      <c r="E30" s="55">
        <v>1.5</v>
      </c>
      <c r="F30" s="56">
        <v>2</v>
      </c>
      <c r="G30" s="48">
        <f t="shared" si="3"/>
        <v>115501.50287081907</v>
      </c>
      <c r="H30" s="48">
        <f t="shared" si="3"/>
        <v>125058.38848761647</v>
      </c>
      <c r="I30" s="48">
        <f t="shared" si="3"/>
        <v>95217.564952833724</v>
      </c>
      <c r="J30" s="57">
        <f t="shared" si="4"/>
        <v>3337.8721569449685</v>
      </c>
      <c r="K30" s="58">
        <f t="shared" si="4"/>
        <v>3590.1929709363576</v>
      </c>
      <c r="L30" s="59">
        <f t="shared" si="4"/>
        <v>2694.8367439481244</v>
      </c>
      <c r="M30" s="57">
        <f t="shared" si="1"/>
        <v>4239.0976393201099</v>
      </c>
      <c r="N30" s="58">
        <f t="shared" si="1"/>
        <v>5385.2894564045364</v>
      </c>
      <c r="O30" s="59">
        <f t="shared" si="1"/>
        <v>5389.6734878962488</v>
      </c>
      <c r="P30" s="48"/>
      <c r="Q30" s="48"/>
      <c r="R30" s="48"/>
    </row>
    <row r="31" spans="1:18" x14ac:dyDescent="0.7">
      <c r="A31" s="42">
        <v>23</v>
      </c>
      <c r="B31" s="52">
        <v>44034.541666666664</v>
      </c>
      <c r="C31" s="53">
        <v>1</v>
      </c>
      <c r="D31" s="54">
        <v>1.27</v>
      </c>
      <c r="E31" s="55">
        <v>1.5</v>
      </c>
      <c r="F31" s="56">
        <v>2</v>
      </c>
      <c r="G31" s="48">
        <f t="shared" si="3"/>
        <v>119902.11013019727</v>
      </c>
      <c r="H31" s="48">
        <f t="shared" si="3"/>
        <v>130686.0159695592</v>
      </c>
      <c r="I31" s="48">
        <f t="shared" si="3"/>
        <v>100930.61885000375</v>
      </c>
      <c r="J31" s="57">
        <f t="shared" si="4"/>
        <v>3465.0450861245718</v>
      </c>
      <c r="K31" s="58">
        <f t="shared" si="4"/>
        <v>3751.7516546284937</v>
      </c>
      <c r="L31" s="59">
        <f t="shared" si="4"/>
        <v>2856.5269485850117</v>
      </c>
      <c r="M31" s="57">
        <f t="shared" si="1"/>
        <v>4400.6072593782064</v>
      </c>
      <c r="N31" s="58">
        <f t="shared" si="1"/>
        <v>5627.6274819427408</v>
      </c>
      <c r="O31" s="59">
        <f t="shared" si="1"/>
        <v>5713.0538971700234</v>
      </c>
      <c r="P31" s="48"/>
      <c r="Q31" s="48"/>
      <c r="R31" s="48"/>
    </row>
    <row r="32" spans="1:18" x14ac:dyDescent="0.7">
      <c r="A32" s="42">
        <v>24</v>
      </c>
      <c r="B32" s="61">
        <v>44040.875</v>
      </c>
      <c r="C32" s="62">
        <v>2</v>
      </c>
      <c r="D32" s="63">
        <v>-1</v>
      </c>
      <c r="E32" s="64">
        <v>-1</v>
      </c>
      <c r="F32" s="65">
        <v>-1</v>
      </c>
      <c r="G32" s="66">
        <f t="shared" si="3"/>
        <v>116305.04682629135</v>
      </c>
      <c r="H32" s="66">
        <f t="shared" si="3"/>
        <v>126765.43549047243</v>
      </c>
      <c r="I32" s="66">
        <f t="shared" si="3"/>
        <v>97902.700284503648</v>
      </c>
      <c r="J32" s="67">
        <f t="shared" si="4"/>
        <v>3597.063303905918</v>
      </c>
      <c r="K32" s="68">
        <f t="shared" si="4"/>
        <v>3920.580479086776</v>
      </c>
      <c r="L32" s="69">
        <f t="shared" si="4"/>
        <v>3027.9185655001124</v>
      </c>
      <c r="M32" s="67">
        <f t="shared" si="1"/>
        <v>-3597.063303905918</v>
      </c>
      <c r="N32" s="68">
        <f t="shared" si="1"/>
        <v>-3920.580479086776</v>
      </c>
      <c r="O32" s="69">
        <f t="shared" si="1"/>
        <v>-3027.9185655001124</v>
      </c>
      <c r="P32" s="48"/>
      <c r="Q32" s="48"/>
      <c r="R32" s="48"/>
    </row>
    <row r="33" spans="1:18" x14ac:dyDescent="0.7">
      <c r="A33" s="42">
        <v>25</v>
      </c>
      <c r="B33" s="52">
        <v>44048.125</v>
      </c>
      <c r="C33" s="53">
        <v>2</v>
      </c>
      <c r="D33" s="54">
        <v>-1</v>
      </c>
      <c r="E33" s="55">
        <v>-1</v>
      </c>
      <c r="F33" s="56">
        <v>-1</v>
      </c>
      <c r="G33" s="48">
        <f t="shared" si="3"/>
        <v>112815.8954215026</v>
      </c>
      <c r="H33" s="48">
        <f t="shared" si="3"/>
        <v>122962.47242575826</v>
      </c>
      <c r="I33" s="48">
        <f t="shared" si="3"/>
        <v>94965.619275968536</v>
      </c>
      <c r="J33" s="57">
        <f t="shared" si="4"/>
        <v>3489.1514047887404</v>
      </c>
      <c r="K33" s="58">
        <f t="shared" si="4"/>
        <v>3802.963064714173</v>
      </c>
      <c r="L33" s="59">
        <f t="shared" si="4"/>
        <v>2937.0810085351095</v>
      </c>
      <c r="M33" s="57">
        <f t="shared" si="1"/>
        <v>-3489.1514047887404</v>
      </c>
      <c r="N33" s="58">
        <f t="shared" si="1"/>
        <v>-3802.963064714173</v>
      </c>
      <c r="O33" s="59">
        <f t="shared" si="1"/>
        <v>-2937.0810085351095</v>
      </c>
      <c r="P33" s="48"/>
      <c r="Q33" s="48"/>
      <c r="R33" s="48"/>
    </row>
    <row r="34" spans="1:18" x14ac:dyDescent="0.7">
      <c r="A34" s="42">
        <v>26</v>
      </c>
      <c r="B34" s="52">
        <v>44050.416666666664</v>
      </c>
      <c r="C34" s="53">
        <v>1</v>
      </c>
      <c r="D34" s="54">
        <v>1.27</v>
      </c>
      <c r="E34" s="55">
        <v>1.5</v>
      </c>
      <c r="F34" s="56">
        <v>2</v>
      </c>
      <c r="G34" s="48">
        <f t="shared" si="3"/>
        <v>117114.18103706185</v>
      </c>
      <c r="H34" s="48">
        <f t="shared" si="3"/>
        <v>128495.78368491738</v>
      </c>
      <c r="I34" s="48">
        <f t="shared" si="3"/>
        <v>100663.55643252665</v>
      </c>
      <c r="J34" s="57">
        <f t="shared" si="4"/>
        <v>3384.4768626450777</v>
      </c>
      <c r="K34" s="58">
        <f t="shared" si="4"/>
        <v>3688.8741727727474</v>
      </c>
      <c r="L34" s="59">
        <f t="shared" si="4"/>
        <v>2848.9685782790561</v>
      </c>
      <c r="M34" s="57">
        <f t="shared" si="1"/>
        <v>4298.285615559249</v>
      </c>
      <c r="N34" s="58">
        <f t="shared" si="1"/>
        <v>5533.3112591591216</v>
      </c>
      <c r="O34" s="59">
        <f t="shared" si="1"/>
        <v>5697.9371565581123</v>
      </c>
      <c r="P34" s="48"/>
      <c r="Q34" s="48"/>
      <c r="R34" s="48"/>
    </row>
    <row r="35" spans="1:18" x14ac:dyDescent="0.7">
      <c r="A35" s="42">
        <v>27</v>
      </c>
      <c r="B35" s="52">
        <v>44055.666666666664</v>
      </c>
      <c r="C35" s="53">
        <v>1</v>
      </c>
      <c r="D35" s="54">
        <v>-1</v>
      </c>
      <c r="E35" s="55">
        <v>-1</v>
      </c>
      <c r="F35" s="56">
        <v>-1</v>
      </c>
      <c r="G35" s="48">
        <f t="shared" si="3"/>
        <v>113600.75560594999</v>
      </c>
      <c r="H35" s="48">
        <f t="shared" si="3"/>
        <v>124640.91017436986</v>
      </c>
      <c r="I35" s="48">
        <f t="shared" si="3"/>
        <v>97643.649739550849</v>
      </c>
      <c r="J35" s="57">
        <f t="shared" si="4"/>
        <v>3513.4254311118552</v>
      </c>
      <c r="K35" s="58">
        <f t="shared" si="4"/>
        <v>3854.8735105475212</v>
      </c>
      <c r="L35" s="59">
        <f t="shared" si="4"/>
        <v>3019.9066929757992</v>
      </c>
      <c r="M35" s="57">
        <f t="shared" si="1"/>
        <v>-3513.4254311118552</v>
      </c>
      <c r="N35" s="58">
        <f t="shared" si="1"/>
        <v>-3854.8735105475212</v>
      </c>
      <c r="O35" s="59">
        <f t="shared" si="1"/>
        <v>-3019.9066929757992</v>
      </c>
      <c r="P35" s="48"/>
      <c r="Q35" s="48"/>
      <c r="R35" s="48"/>
    </row>
    <row r="36" spans="1:18" x14ac:dyDescent="0.7">
      <c r="A36" s="42">
        <v>28</v>
      </c>
      <c r="B36" s="52">
        <v>44056.708333333336</v>
      </c>
      <c r="C36" s="53">
        <v>1</v>
      </c>
      <c r="D36" s="54">
        <v>1.27</v>
      </c>
      <c r="E36" s="55">
        <v>1.5</v>
      </c>
      <c r="F36" s="56">
        <v>-1</v>
      </c>
      <c r="G36" s="48">
        <f t="shared" si="3"/>
        <v>117928.94439453668</v>
      </c>
      <c r="H36" s="48">
        <f t="shared" si="3"/>
        <v>130249.75113221649</v>
      </c>
      <c r="I36" s="48">
        <f t="shared" si="3"/>
        <v>94714.340247364322</v>
      </c>
      <c r="J36" s="57">
        <f t="shared" si="4"/>
        <v>3408.0226681784998</v>
      </c>
      <c r="K36" s="58">
        <f t="shared" si="4"/>
        <v>3739.2273052310957</v>
      </c>
      <c r="L36" s="59">
        <f t="shared" si="4"/>
        <v>2929.3094921865254</v>
      </c>
      <c r="M36" s="57">
        <f t="shared" si="1"/>
        <v>4328.1887885866945</v>
      </c>
      <c r="N36" s="58">
        <f t="shared" si="1"/>
        <v>5608.8409578466435</v>
      </c>
      <c r="O36" s="59">
        <f t="shared" si="1"/>
        <v>-2929.3094921865254</v>
      </c>
      <c r="P36" s="48"/>
      <c r="Q36" s="48"/>
      <c r="R36" s="48"/>
    </row>
    <row r="37" spans="1:18" x14ac:dyDescent="0.7">
      <c r="A37" s="42">
        <v>29</v>
      </c>
      <c r="B37" s="52">
        <v>44061.458333333336</v>
      </c>
      <c r="C37" s="53">
        <v>2</v>
      </c>
      <c r="D37" s="54">
        <v>1.27</v>
      </c>
      <c r="E37" s="55">
        <v>1.5</v>
      </c>
      <c r="F37" s="56">
        <v>2</v>
      </c>
      <c r="G37" s="48">
        <f t="shared" si="3"/>
        <v>122422.03717596852</v>
      </c>
      <c r="H37" s="48">
        <f t="shared" si="3"/>
        <v>136110.98993316625</v>
      </c>
      <c r="I37" s="48">
        <f t="shared" si="3"/>
        <v>100397.20066220617</v>
      </c>
      <c r="J37" s="57">
        <f t="shared" si="4"/>
        <v>3537.8683318361004</v>
      </c>
      <c r="K37" s="58">
        <f t="shared" si="4"/>
        <v>3907.4925339664946</v>
      </c>
      <c r="L37" s="59">
        <f t="shared" si="4"/>
        <v>2841.4302074209295</v>
      </c>
      <c r="M37" s="57">
        <f t="shared" si="1"/>
        <v>4493.0927814318475</v>
      </c>
      <c r="N37" s="58">
        <f t="shared" si="1"/>
        <v>5861.2388009497417</v>
      </c>
      <c r="O37" s="59">
        <f t="shared" si="1"/>
        <v>5682.860414841859</v>
      </c>
      <c r="P37" s="48"/>
      <c r="Q37" s="48"/>
      <c r="R37" s="48"/>
    </row>
    <row r="38" spans="1:18" x14ac:dyDescent="0.7">
      <c r="A38" s="42">
        <v>30</v>
      </c>
      <c r="B38" s="52">
        <v>44063.666666666664</v>
      </c>
      <c r="C38" s="53">
        <v>2</v>
      </c>
      <c r="D38" s="54">
        <v>1.27</v>
      </c>
      <c r="E38" s="55">
        <v>1.5</v>
      </c>
      <c r="F38" s="56">
        <v>2</v>
      </c>
      <c r="G38" s="48">
        <f t="shared" si="3"/>
        <v>127086.31679237292</v>
      </c>
      <c r="H38" s="48">
        <f t="shared" si="3"/>
        <v>142235.98448015872</v>
      </c>
      <c r="I38" s="48">
        <f t="shared" si="3"/>
        <v>106421.03270193854</v>
      </c>
      <c r="J38" s="57">
        <f t="shared" si="4"/>
        <v>3672.6611152790556</v>
      </c>
      <c r="K38" s="58">
        <f t="shared" si="4"/>
        <v>4083.3296979949873</v>
      </c>
      <c r="L38" s="59">
        <f t="shared" si="4"/>
        <v>3011.9160198661853</v>
      </c>
      <c r="M38" s="57">
        <f t="shared" si="1"/>
        <v>4664.2796164044003</v>
      </c>
      <c r="N38" s="58">
        <f t="shared" si="1"/>
        <v>6124.9945469924805</v>
      </c>
      <c r="O38" s="59">
        <f t="shared" si="1"/>
        <v>6023.8320397323705</v>
      </c>
      <c r="P38" s="48"/>
      <c r="Q38" s="48"/>
      <c r="R38" s="48"/>
    </row>
    <row r="39" spans="1:18" x14ac:dyDescent="0.7">
      <c r="A39" s="42">
        <v>31</v>
      </c>
      <c r="B39" s="52">
        <v>44068</v>
      </c>
      <c r="C39" s="53">
        <v>1</v>
      </c>
      <c r="D39" s="54">
        <v>1.27</v>
      </c>
      <c r="E39" s="55">
        <v>1.5</v>
      </c>
      <c r="F39" s="56">
        <v>2</v>
      </c>
      <c r="G39" s="48">
        <f t="shared" si="3"/>
        <v>131928.30546216233</v>
      </c>
      <c r="H39" s="48">
        <f t="shared" si="3"/>
        <v>148636.60378176585</v>
      </c>
      <c r="I39" s="48">
        <f t="shared" si="3"/>
        <v>112806.29466405486</v>
      </c>
      <c r="J39" s="57">
        <f t="shared" si="4"/>
        <v>3812.5895037711875</v>
      </c>
      <c r="K39" s="58">
        <f t="shared" si="4"/>
        <v>4267.079534404761</v>
      </c>
      <c r="L39" s="59">
        <f t="shared" si="4"/>
        <v>3192.6309810581561</v>
      </c>
      <c r="M39" s="57">
        <f t="shared" si="1"/>
        <v>4841.988669789408</v>
      </c>
      <c r="N39" s="58">
        <f t="shared" si="1"/>
        <v>6400.6193016071411</v>
      </c>
      <c r="O39" s="59">
        <f t="shared" si="1"/>
        <v>6385.2619621163121</v>
      </c>
      <c r="P39" s="48"/>
      <c r="Q39" s="48"/>
      <c r="R39" s="48"/>
    </row>
    <row r="40" spans="1:18" x14ac:dyDescent="0.7">
      <c r="A40" s="42">
        <v>32</v>
      </c>
      <c r="B40" s="52">
        <v>44070.666666666664</v>
      </c>
      <c r="C40" s="53">
        <v>1</v>
      </c>
      <c r="D40" s="54">
        <v>-1</v>
      </c>
      <c r="E40" s="55">
        <v>-1</v>
      </c>
      <c r="F40" s="56">
        <v>-1</v>
      </c>
      <c r="G40" s="48">
        <f t="shared" si="3"/>
        <v>127970.45629829746</v>
      </c>
      <c r="H40" s="48">
        <f t="shared" si="3"/>
        <v>144177.50566831286</v>
      </c>
      <c r="I40" s="48">
        <f t="shared" si="3"/>
        <v>109422.10582413322</v>
      </c>
      <c r="J40" s="57">
        <f>IF(G39="","",G39*0.03)</f>
        <v>3957.8491638648698</v>
      </c>
      <c r="K40" s="58">
        <f>IF(H39="","",H39*0.03)</f>
        <v>4459.0981134529757</v>
      </c>
      <c r="L40" s="59">
        <f>IF(I39="","",I39*0.03)</f>
        <v>3384.1888399216459</v>
      </c>
      <c r="M40" s="57">
        <f t="shared" si="1"/>
        <v>-3957.8491638648698</v>
      </c>
      <c r="N40" s="58">
        <f t="shared" si="1"/>
        <v>-4459.0981134529757</v>
      </c>
      <c r="O40" s="59">
        <f t="shared" si="1"/>
        <v>-3384.1888399216459</v>
      </c>
      <c r="P40" s="48"/>
      <c r="Q40" s="48"/>
      <c r="R40" s="48"/>
    </row>
    <row r="41" spans="1:18" x14ac:dyDescent="0.7">
      <c r="A41" s="42">
        <v>33</v>
      </c>
      <c r="B41" s="52">
        <v>44083.083333333336</v>
      </c>
      <c r="C41" s="53">
        <v>2</v>
      </c>
      <c r="D41" s="54">
        <v>1.27</v>
      </c>
      <c r="E41" s="55">
        <v>1.5</v>
      </c>
      <c r="F41" s="75">
        <v>-1</v>
      </c>
      <c r="G41" s="48">
        <f t="shared" ref="G41:I56" si="5">IF(D41="","",G40+M41)</f>
        <v>132846.1306832626</v>
      </c>
      <c r="H41" s="48">
        <f t="shared" si="5"/>
        <v>150665.49342338694</v>
      </c>
      <c r="I41" s="48">
        <f t="shared" si="5"/>
        <v>106139.44264940922</v>
      </c>
      <c r="J41" s="57">
        <f t="shared" si="4"/>
        <v>3839.1136889489235</v>
      </c>
      <c r="K41" s="58">
        <f t="shared" si="4"/>
        <v>4325.3251700493856</v>
      </c>
      <c r="L41" s="59">
        <f t="shared" si="4"/>
        <v>3282.6631747239967</v>
      </c>
      <c r="M41" s="57">
        <f t="shared" ref="M41:O58" si="6">IF(D41="","",J41*D41)</f>
        <v>4875.674384965133</v>
      </c>
      <c r="N41" s="58">
        <f t="shared" si="6"/>
        <v>6487.9877550740784</v>
      </c>
      <c r="O41" s="59">
        <f t="shared" si="6"/>
        <v>-3282.6631747239967</v>
      </c>
      <c r="P41" s="48"/>
      <c r="Q41" s="48"/>
      <c r="R41" s="48"/>
    </row>
    <row r="42" spans="1:18" x14ac:dyDescent="0.7">
      <c r="A42" s="42">
        <v>34</v>
      </c>
      <c r="B42" s="52">
        <v>44085.458333333336</v>
      </c>
      <c r="C42" s="53">
        <v>1</v>
      </c>
      <c r="D42" s="54">
        <v>-1</v>
      </c>
      <c r="E42" s="55">
        <v>-1</v>
      </c>
      <c r="F42" s="75">
        <v>-1</v>
      </c>
      <c r="G42" s="48">
        <f t="shared" si="5"/>
        <v>128860.74676276473</v>
      </c>
      <c r="H42" s="48">
        <f t="shared" si="5"/>
        <v>146145.52862068533</v>
      </c>
      <c r="I42" s="48">
        <f t="shared" si="5"/>
        <v>102955.25936992695</v>
      </c>
      <c r="J42" s="57">
        <f t="shared" si="4"/>
        <v>3985.3839204978776</v>
      </c>
      <c r="K42" s="58">
        <f t="shared" si="4"/>
        <v>4519.9648027016083</v>
      </c>
      <c r="L42" s="59">
        <f t="shared" si="4"/>
        <v>3184.1832794822762</v>
      </c>
      <c r="M42" s="57">
        <f t="shared" si="6"/>
        <v>-3985.3839204978776</v>
      </c>
      <c r="N42" s="58">
        <f t="shared" si="6"/>
        <v>-4519.9648027016083</v>
      </c>
      <c r="O42" s="59">
        <f t="shared" si="6"/>
        <v>-3184.1832794822762</v>
      </c>
      <c r="P42" s="48"/>
      <c r="Q42" s="48"/>
      <c r="R42" s="48"/>
    </row>
    <row r="43" spans="1:18" x14ac:dyDescent="0.7">
      <c r="A43">
        <v>35</v>
      </c>
      <c r="B43" s="52">
        <v>44097</v>
      </c>
      <c r="C43" s="53">
        <v>1</v>
      </c>
      <c r="D43" s="54">
        <v>1.27</v>
      </c>
      <c r="E43" s="55">
        <v>1.5</v>
      </c>
      <c r="F43" s="56">
        <v>2</v>
      </c>
      <c r="G43" s="48">
        <f t="shared" si="5"/>
        <v>133770.34121442607</v>
      </c>
      <c r="H43" s="48">
        <f t="shared" si="5"/>
        <v>152722.07740861617</v>
      </c>
      <c r="I43" s="48">
        <f t="shared" si="5"/>
        <v>109132.57493212256</v>
      </c>
      <c r="J43" s="57">
        <f t="shared" si="4"/>
        <v>3865.8224028829418</v>
      </c>
      <c r="K43" s="58">
        <f t="shared" si="4"/>
        <v>4384.3658586205602</v>
      </c>
      <c r="L43" s="59">
        <f t="shared" si="4"/>
        <v>3088.6577810978083</v>
      </c>
      <c r="M43" s="57">
        <f t="shared" si="6"/>
        <v>4909.5944516613363</v>
      </c>
      <c r="N43" s="58">
        <f t="shared" si="6"/>
        <v>6576.5487879308403</v>
      </c>
      <c r="O43" s="59">
        <f t="shared" si="6"/>
        <v>6177.3155621956166</v>
      </c>
    </row>
    <row r="44" spans="1:18" x14ac:dyDescent="0.7">
      <c r="A44" s="42">
        <v>36</v>
      </c>
      <c r="B44" s="52"/>
      <c r="C44" s="53"/>
      <c r="D44" s="54"/>
      <c r="E44" s="55"/>
      <c r="F44" s="56"/>
      <c r="G44" s="48" t="str">
        <f t="shared" si="5"/>
        <v/>
      </c>
      <c r="H44" s="48" t="str">
        <f t="shared" si="5"/>
        <v/>
      </c>
      <c r="I44" s="48" t="str">
        <f t="shared" si="5"/>
        <v/>
      </c>
      <c r="J44" s="57">
        <f>IF(G43="","",G43*0.03)</f>
        <v>4013.1102364327817</v>
      </c>
      <c r="K44" s="58">
        <f t="shared" si="4"/>
        <v>4581.6623222584849</v>
      </c>
      <c r="L44" s="59">
        <f t="shared" si="4"/>
        <v>3273.9772479636767</v>
      </c>
      <c r="M44" s="57" t="str">
        <f t="shared" si="6"/>
        <v/>
      </c>
      <c r="N44" s="58" t="str">
        <f t="shared" si="6"/>
        <v/>
      </c>
      <c r="O44" s="59" t="str">
        <f t="shared" si="6"/>
        <v/>
      </c>
    </row>
    <row r="45" spans="1:18" x14ac:dyDescent="0.7">
      <c r="A45" s="42">
        <v>37</v>
      </c>
      <c r="B45" s="52"/>
      <c r="C45" s="53"/>
      <c r="D45" s="54"/>
      <c r="E45" s="55"/>
      <c r="F45" s="56"/>
      <c r="G45" s="48" t="str">
        <f t="shared" si="5"/>
        <v/>
      </c>
      <c r="H45" s="48" t="str">
        <f t="shared" si="5"/>
        <v/>
      </c>
      <c r="I45" s="48" t="str">
        <f t="shared" si="5"/>
        <v/>
      </c>
      <c r="J45" s="57" t="str">
        <f t="shared" si="4"/>
        <v/>
      </c>
      <c r="K45" s="58" t="str">
        <f t="shared" si="4"/>
        <v/>
      </c>
      <c r="L45" s="59" t="str">
        <f t="shared" si="4"/>
        <v/>
      </c>
      <c r="M45" s="57" t="str">
        <f t="shared" si="6"/>
        <v/>
      </c>
      <c r="N45" s="58" t="str">
        <f t="shared" si="6"/>
        <v/>
      </c>
      <c r="O45" s="59" t="str">
        <f t="shared" si="6"/>
        <v/>
      </c>
    </row>
    <row r="46" spans="1:18" x14ac:dyDescent="0.7">
      <c r="A46" s="42">
        <v>38</v>
      </c>
      <c r="B46" s="52"/>
      <c r="C46" s="53"/>
      <c r="D46" s="54"/>
      <c r="E46" s="55"/>
      <c r="F46" s="56"/>
      <c r="G46" s="48" t="str">
        <f t="shared" si="5"/>
        <v/>
      </c>
      <c r="H46" s="48" t="str">
        <f t="shared" si="5"/>
        <v/>
      </c>
      <c r="I46" s="48" t="str">
        <f t="shared" si="5"/>
        <v/>
      </c>
      <c r="J46" s="57" t="str">
        <f t="shared" si="4"/>
        <v/>
      </c>
      <c r="K46" s="58" t="str">
        <f t="shared" si="4"/>
        <v/>
      </c>
      <c r="L46" s="59" t="str">
        <f t="shared" si="4"/>
        <v/>
      </c>
      <c r="M46" s="57" t="str">
        <f t="shared" si="6"/>
        <v/>
      </c>
      <c r="N46" s="58" t="str">
        <f t="shared" si="6"/>
        <v/>
      </c>
      <c r="O46" s="59" t="str">
        <f t="shared" si="6"/>
        <v/>
      </c>
    </row>
    <row r="47" spans="1:18" x14ac:dyDescent="0.7">
      <c r="A47" s="42">
        <v>39</v>
      </c>
      <c r="B47" s="52"/>
      <c r="C47" s="53"/>
      <c r="D47" s="54"/>
      <c r="E47" s="55"/>
      <c r="F47" s="56"/>
      <c r="G47" s="48" t="str">
        <f t="shared" si="5"/>
        <v/>
      </c>
      <c r="H47" s="48" t="str">
        <f t="shared" si="5"/>
        <v/>
      </c>
      <c r="I47" s="48" t="str">
        <f t="shared" si="5"/>
        <v/>
      </c>
      <c r="J47" s="57" t="str">
        <f t="shared" si="4"/>
        <v/>
      </c>
      <c r="K47" s="58" t="str">
        <f t="shared" si="4"/>
        <v/>
      </c>
      <c r="L47" s="59" t="str">
        <f t="shared" si="4"/>
        <v/>
      </c>
      <c r="M47" s="57" t="str">
        <f t="shared" si="6"/>
        <v/>
      </c>
      <c r="N47" s="58" t="str">
        <f t="shared" si="6"/>
        <v/>
      </c>
      <c r="O47" s="59" t="str">
        <f t="shared" si="6"/>
        <v/>
      </c>
    </row>
    <row r="48" spans="1:18" x14ac:dyDescent="0.7">
      <c r="A48" s="42">
        <v>40</v>
      </c>
      <c r="B48" s="52"/>
      <c r="C48" s="53"/>
      <c r="D48" s="54"/>
      <c r="E48" s="55"/>
      <c r="F48" s="56"/>
      <c r="G48" s="48" t="str">
        <f t="shared" si="5"/>
        <v/>
      </c>
      <c r="H48" s="48" t="str">
        <f t="shared" si="5"/>
        <v/>
      </c>
      <c r="I48" s="48" t="str">
        <f t="shared" si="5"/>
        <v/>
      </c>
      <c r="J48" s="57" t="str">
        <f t="shared" si="4"/>
        <v/>
      </c>
      <c r="K48" s="58" t="str">
        <f t="shared" si="4"/>
        <v/>
      </c>
      <c r="L48" s="59" t="str">
        <f t="shared" si="4"/>
        <v/>
      </c>
      <c r="M48" s="57" t="str">
        <f t="shared" si="6"/>
        <v/>
      </c>
      <c r="N48" s="58" t="str">
        <f t="shared" si="6"/>
        <v/>
      </c>
      <c r="O48" s="59" t="str">
        <f t="shared" si="6"/>
        <v/>
      </c>
    </row>
    <row r="49" spans="1:15" x14ac:dyDescent="0.7">
      <c r="A49" s="42">
        <v>41</v>
      </c>
      <c r="B49" s="52"/>
      <c r="C49" s="53"/>
      <c r="D49" s="54"/>
      <c r="E49" s="55"/>
      <c r="F49" s="56"/>
      <c r="G49" s="48" t="str">
        <f t="shared" si="5"/>
        <v/>
      </c>
      <c r="H49" s="48" t="str">
        <f t="shared" si="5"/>
        <v/>
      </c>
      <c r="I49" s="48" t="str">
        <f t="shared" si="5"/>
        <v/>
      </c>
      <c r="J49" s="57" t="str">
        <f t="shared" si="4"/>
        <v/>
      </c>
      <c r="K49" s="58" t="str">
        <f t="shared" si="4"/>
        <v/>
      </c>
      <c r="L49" s="59" t="str">
        <f t="shared" si="4"/>
        <v/>
      </c>
      <c r="M49" s="57" t="str">
        <f t="shared" si="6"/>
        <v/>
      </c>
      <c r="N49" s="58" t="str">
        <f t="shared" si="6"/>
        <v/>
      </c>
      <c r="O49" s="59" t="str">
        <f t="shared" si="6"/>
        <v/>
      </c>
    </row>
    <row r="50" spans="1:15" x14ac:dyDescent="0.7">
      <c r="A50" s="42">
        <v>42</v>
      </c>
      <c r="B50" s="52"/>
      <c r="C50" s="53"/>
      <c r="D50" s="54"/>
      <c r="E50" s="55"/>
      <c r="F50" s="56"/>
      <c r="G50" s="48" t="str">
        <f t="shared" si="5"/>
        <v/>
      </c>
      <c r="H50" s="48" t="str">
        <f t="shared" si="5"/>
        <v/>
      </c>
      <c r="I50" s="48" t="str">
        <f t="shared" si="5"/>
        <v/>
      </c>
      <c r="J50" s="57" t="str">
        <f t="shared" si="4"/>
        <v/>
      </c>
      <c r="K50" s="58" t="str">
        <f t="shared" si="4"/>
        <v/>
      </c>
      <c r="L50" s="59" t="str">
        <f t="shared" si="4"/>
        <v/>
      </c>
      <c r="M50" s="57" t="str">
        <f t="shared" si="6"/>
        <v/>
      </c>
      <c r="N50" s="58" t="str">
        <f t="shared" si="6"/>
        <v/>
      </c>
      <c r="O50" s="59" t="str">
        <f t="shared" si="6"/>
        <v/>
      </c>
    </row>
    <row r="51" spans="1:15" x14ac:dyDescent="0.7">
      <c r="A51" s="42">
        <v>43</v>
      </c>
      <c r="B51" s="52"/>
      <c r="C51" s="53"/>
      <c r="D51" s="54"/>
      <c r="E51" s="55"/>
      <c r="F51" s="75"/>
      <c r="G51" s="48" t="str">
        <f t="shared" si="5"/>
        <v/>
      </c>
      <c r="H51" s="48" t="str">
        <f t="shared" si="5"/>
        <v/>
      </c>
      <c r="I51" s="48" t="str">
        <f t="shared" si="5"/>
        <v/>
      </c>
      <c r="J51" s="57" t="str">
        <f t="shared" si="4"/>
        <v/>
      </c>
      <c r="K51" s="58" t="str">
        <f t="shared" si="4"/>
        <v/>
      </c>
      <c r="L51" s="59" t="str">
        <f t="shared" si="4"/>
        <v/>
      </c>
      <c r="M51" s="57" t="str">
        <f t="shared" si="6"/>
        <v/>
      </c>
      <c r="N51" s="58" t="str">
        <f t="shared" si="6"/>
        <v/>
      </c>
      <c r="O51" s="59" t="str">
        <f t="shared" si="6"/>
        <v/>
      </c>
    </row>
    <row r="52" spans="1:15" x14ac:dyDescent="0.7">
      <c r="A52" s="42">
        <v>44</v>
      </c>
      <c r="B52" s="52"/>
      <c r="C52" s="53"/>
      <c r="D52" s="54"/>
      <c r="E52" s="55"/>
      <c r="F52" s="56"/>
      <c r="G52" s="48" t="str">
        <f t="shared" si="5"/>
        <v/>
      </c>
      <c r="H52" s="48" t="str">
        <f t="shared" si="5"/>
        <v/>
      </c>
      <c r="I52" s="48" t="str">
        <f t="shared" si="5"/>
        <v/>
      </c>
      <c r="J52" s="57" t="str">
        <f t="shared" si="4"/>
        <v/>
      </c>
      <c r="K52" s="58" t="str">
        <f t="shared" si="4"/>
        <v/>
      </c>
      <c r="L52" s="59" t="str">
        <f t="shared" si="4"/>
        <v/>
      </c>
      <c r="M52" s="57" t="str">
        <f t="shared" si="6"/>
        <v/>
      </c>
      <c r="N52" s="58" t="str">
        <f t="shared" si="6"/>
        <v/>
      </c>
      <c r="O52" s="59" t="str">
        <f t="shared" si="6"/>
        <v/>
      </c>
    </row>
    <row r="53" spans="1:15" x14ac:dyDescent="0.7">
      <c r="A53" s="42">
        <v>45</v>
      </c>
      <c r="B53" s="52"/>
      <c r="C53" s="53"/>
      <c r="D53" s="54"/>
      <c r="E53" s="55"/>
      <c r="F53" s="56"/>
      <c r="G53" s="48" t="str">
        <f t="shared" si="5"/>
        <v/>
      </c>
      <c r="H53" s="48" t="str">
        <f t="shared" si="5"/>
        <v/>
      </c>
      <c r="I53" s="48" t="str">
        <f t="shared" si="5"/>
        <v/>
      </c>
      <c r="J53" s="57" t="str">
        <f t="shared" si="4"/>
        <v/>
      </c>
      <c r="K53" s="58" t="str">
        <f t="shared" si="4"/>
        <v/>
      </c>
      <c r="L53" s="59" t="str">
        <f t="shared" si="4"/>
        <v/>
      </c>
      <c r="M53" s="57" t="str">
        <f t="shared" si="6"/>
        <v/>
      </c>
      <c r="N53" s="58" t="str">
        <f t="shared" si="6"/>
        <v/>
      </c>
      <c r="O53" s="59" t="str">
        <f t="shared" si="6"/>
        <v/>
      </c>
    </row>
    <row r="54" spans="1:15" x14ac:dyDescent="0.7">
      <c r="A54" s="42">
        <v>46</v>
      </c>
      <c r="B54" s="52"/>
      <c r="C54" s="53"/>
      <c r="D54" s="54"/>
      <c r="E54" s="55"/>
      <c r="F54" s="56"/>
      <c r="G54" s="48" t="str">
        <f t="shared" si="5"/>
        <v/>
      </c>
      <c r="H54" s="48" t="str">
        <f t="shared" si="5"/>
        <v/>
      </c>
      <c r="I54" s="48" t="str">
        <f t="shared" si="5"/>
        <v/>
      </c>
      <c r="J54" s="57" t="str">
        <f t="shared" si="4"/>
        <v/>
      </c>
      <c r="K54" s="58" t="str">
        <f t="shared" si="4"/>
        <v/>
      </c>
      <c r="L54" s="59" t="str">
        <f t="shared" si="4"/>
        <v/>
      </c>
      <c r="M54" s="57" t="str">
        <f t="shared" si="6"/>
        <v/>
      </c>
      <c r="N54" s="58" t="str">
        <f t="shared" si="6"/>
        <v/>
      </c>
      <c r="O54" s="59" t="str">
        <f t="shared" si="6"/>
        <v/>
      </c>
    </row>
    <row r="55" spans="1:15" x14ac:dyDescent="0.7">
      <c r="A55" s="42">
        <v>47</v>
      </c>
      <c r="B55" s="52"/>
      <c r="C55" s="53"/>
      <c r="D55" s="54"/>
      <c r="E55" s="55"/>
      <c r="F55" s="56"/>
      <c r="G55" s="48" t="str">
        <f t="shared" si="5"/>
        <v/>
      </c>
      <c r="H55" s="48" t="str">
        <f t="shared" si="5"/>
        <v/>
      </c>
      <c r="I55" s="48" t="str">
        <f t="shared" si="5"/>
        <v/>
      </c>
      <c r="J55" s="57" t="str">
        <f t="shared" si="4"/>
        <v/>
      </c>
      <c r="K55" s="58" t="str">
        <f t="shared" si="4"/>
        <v/>
      </c>
      <c r="L55" s="59" t="str">
        <f t="shared" si="4"/>
        <v/>
      </c>
      <c r="M55" s="57" t="str">
        <f t="shared" si="6"/>
        <v/>
      </c>
      <c r="N55" s="58" t="str">
        <f t="shared" si="6"/>
        <v/>
      </c>
      <c r="O55" s="59" t="str">
        <f t="shared" si="6"/>
        <v/>
      </c>
    </row>
    <row r="56" spans="1:15" x14ac:dyDescent="0.7">
      <c r="A56" s="42">
        <v>48</v>
      </c>
      <c r="B56" s="52"/>
      <c r="C56" s="53"/>
      <c r="D56" s="54"/>
      <c r="E56" s="55"/>
      <c r="F56" s="56"/>
      <c r="G56" s="48" t="str">
        <f t="shared" si="5"/>
        <v/>
      </c>
      <c r="H56" s="48" t="str">
        <f t="shared" si="5"/>
        <v/>
      </c>
      <c r="I56" s="48" t="str">
        <f t="shared" si="5"/>
        <v/>
      </c>
      <c r="J56" s="57" t="str">
        <f t="shared" si="4"/>
        <v/>
      </c>
      <c r="K56" s="58" t="str">
        <f t="shared" si="4"/>
        <v/>
      </c>
      <c r="L56" s="59" t="str">
        <f t="shared" si="4"/>
        <v/>
      </c>
      <c r="M56" s="57" t="str">
        <f t="shared" si="6"/>
        <v/>
      </c>
      <c r="N56" s="58" t="str">
        <f t="shared" si="6"/>
        <v/>
      </c>
      <c r="O56" s="59" t="str">
        <f t="shared" si="6"/>
        <v/>
      </c>
    </row>
    <row r="57" spans="1:15" x14ac:dyDescent="0.7">
      <c r="A57" s="42">
        <v>49</v>
      </c>
      <c r="B57" s="52"/>
      <c r="C57" s="53"/>
      <c r="D57" s="54"/>
      <c r="E57" s="55"/>
      <c r="F57" s="56"/>
      <c r="G57" s="48" t="str">
        <f t="shared" ref="G57:I58" si="7">IF(D57="","",G56+M57)</f>
        <v/>
      </c>
      <c r="H57" s="48" t="str">
        <f t="shared" si="7"/>
        <v/>
      </c>
      <c r="I57" s="48" t="str">
        <f t="shared" si="7"/>
        <v/>
      </c>
      <c r="J57" s="57" t="str">
        <f t="shared" si="4"/>
        <v/>
      </c>
      <c r="K57" s="58" t="str">
        <f t="shared" si="4"/>
        <v/>
      </c>
      <c r="L57" s="59" t="str">
        <f t="shared" si="4"/>
        <v/>
      </c>
      <c r="M57" s="57" t="str">
        <f t="shared" si="6"/>
        <v/>
      </c>
      <c r="N57" s="58" t="str">
        <f t="shared" si="6"/>
        <v/>
      </c>
      <c r="O57" s="59" t="str">
        <f t="shared" si="6"/>
        <v/>
      </c>
    </row>
    <row r="58" spans="1:15" ht="18" thickBot="1" x14ac:dyDescent="0.75">
      <c r="A58" s="42">
        <v>50</v>
      </c>
      <c r="B58" s="76"/>
      <c r="C58" s="77"/>
      <c r="D58" s="78"/>
      <c r="E58" s="79"/>
      <c r="F58" s="80"/>
      <c r="G58" s="48" t="str">
        <f t="shared" si="7"/>
        <v/>
      </c>
      <c r="H58" s="48" t="str">
        <f t="shared" si="7"/>
        <v/>
      </c>
      <c r="I58" s="48" t="str">
        <f t="shared" si="7"/>
        <v/>
      </c>
      <c r="J58" s="57" t="str">
        <f t="shared" si="4"/>
        <v/>
      </c>
      <c r="K58" s="58" t="str">
        <f t="shared" si="4"/>
        <v/>
      </c>
      <c r="L58" s="59" t="str">
        <f t="shared" si="4"/>
        <v/>
      </c>
      <c r="M58" s="57" t="str">
        <f t="shared" si="6"/>
        <v/>
      </c>
      <c r="N58" s="58" t="str">
        <f t="shared" si="6"/>
        <v/>
      </c>
      <c r="O58" s="59" t="str">
        <f t="shared" si="6"/>
        <v/>
      </c>
    </row>
    <row r="59" spans="1:15" ht="18" thickBot="1" x14ac:dyDescent="0.75">
      <c r="A59" s="42"/>
      <c r="B59" s="81" t="s">
        <v>69</v>
      </c>
      <c r="C59" s="82"/>
      <c r="D59" s="16">
        <f>COUNTIF(D9:D58,1.27)</f>
        <v>20</v>
      </c>
      <c r="E59" s="16">
        <f>COUNTIF(E9:E58,1.5)</f>
        <v>20</v>
      </c>
      <c r="F59" s="83">
        <f>COUNTIF(F9:F58,2)</f>
        <v>13</v>
      </c>
      <c r="G59" s="84">
        <f>MAX(G8:G58)</f>
        <v>133770.34121442607</v>
      </c>
      <c r="H59" s="37">
        <f>MAX(H8:H58)</f>
        <v>152722.07740861617</v>
      </c>
      <c r="I59" s="38">
        <f>MAX(I8:I58)</f>
        <v>112806.29466405486</v>
      </c>
      <c r="J59" s="85" t="s">
        <v>70</v>
      </c>
      <c r="K59" s="86">
        <f>B58-B9</f>
        <v>-43952</v>
      </c>
      <c r="L59" s="87" t="s">
        <v>71</v>
      </c>
      <c r="M59" s="42"/>
      <c r="O59" s="88"/>
    </row>
    <row r="60" spans="1:15" ht="18" thickBot="1" x14ac:dyDescent="0.75">
      <c r="A60" s="42"/>
      <c r="B60" s="89" t="s">
        <v>72</v>
      </c>
      <c r="C60" s="90"/>
      <c r="D60" s="16">
        <f>COUNTIF(D9:D58,-1)</f>
        <v>15</v>
      </c>
      <c r="E60" s="16">
        <f>COUNTIF(E9:E58,-1)</f>
        <v>15</v>
      </c>
      <c r="F60" s="83">
        <f>COUNTIF(F9:F58,-1)</f>
        <v>22</v>
      </c>
      <c r="G60" s="22" t="s">
        <v>73</v>
      </c>
      <c r="H60" s="23"/>
      <c r="I60" s="24"/>
      <c r="J60" s="22" t="s">
        <v>74</v>
      </c>
      <c r="K60" s="23"/>
      <c r="L60" s="24"/>
      <c r="M60" s="42"/>
      <c r="O60" s="88"/>
    </row>
    <row r="61" spans="1:15" ht="18" thickBot="1" x14ac:dyDescent="0.75">
      <c r="A61" s="42"/>
      <c r="B61" s="91" t="s">
        <v>75</v>
      </c>
      <c r="C61" s="92"/>
      <c r="D61" s="16">
        <f>COUNTIF(D9:D58,0)</f>
        <v>0</v>
      </c>
      <c r="E61" s="16">
        <f>COUNTIF(E9:E58,0)</f>
        <v>0</v>
      </c>
      <c r="F61" s="16">
        <f>COUNTIF(F9:F58,0)</f>
        <v>0</v>
      </c>
      <c r="G61" s="93">
        <f>G59/G8</f>
        <v>1.3377034121442606</v>
      </c>
      <c r="H61" s="94">
        <f>H59/H8</f>
        <v>1.5272207740861616</v>
      </c>
      <c r="I61" s="95">
        <f>I59/I8</f>
        <v>1.1280629466405485</v>
      </c>
      <c r="J61" s="96">
        <f>(G61-100%)*30/K59</f>
        <v>-2.3050378513669043E-4</v>
      </c>
      <c r="K61" s="96">
        <f>(H61-100%)*30/K59</f>
        <v>-3.5986128555207607E-4</v>
      </c>
      <c r="L61" s="97">
        <f>(I61-100%)*30/K59</f>
        <v>-8.7411002894440649E-5</v>
      </c>
      <c r="M61" s="98"/>
      <c r="N61" s="99"/>
      <c r="O61" s="100"/>
    </row>
    <row r="62" spans="1:15" ht="18" thickBot="1" x14ac:dyDescent="0.75">
      <c r="B62" s="22" t="s">
        <v>76</v>
      </c>
      <c r="C62" s="24"/>
      <c r="D62" s="101">
        <f t="shared" ref="D62:E62" si="8">D59/(D59+D60+D61)</f>
        <v>0.5714285714285714</v>
      </c>
      <c r="E62" s="102">
        <f t="shared" si="8"/>
        <v>0.5714285714285714</v>
      </c>
      <c r="F62" s="103">
        <f>F59/(F59+F60+F61)</f>
        <v>0.37142857142857144</v>
      </c>
    </row>
    <row r="64" spans="1:15" x14ac:dyDescent="0.7">
      <c r="D64" s="104"/>
      <c r="E64" s="104"/>
      <c r="F64" s="104"/>
    </row>
  </sheetData>
  <mergeCells count="11">
    <mergeCell ref="B60:C60"/>
    <mergeCell ref="G60:I60"/>
    <mergeCell ref="J60:L60"/>
    <mergeCell ref="B61:C61"/>
    <mergeCell ref="B62:C62"/>
    <mergeCell ref="G6:I6"/>
    <mergeCell ref="J6:L6"/>
    <mergeCell ref="M6:O6"/>
    <mergeCell ref="J8:L8"/>
    <mergeCell ref="M8:O8"/>
    <mergeCell ref="B59:C59"/>
  </mergeCells>
  <phoneticPr fontId="4"/>
  <pageMargins left="0.7" right="0.7" top="0.75" bottom="0.75" header="0.3" footer="0.3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9EC90-DF25-4703-B59A-9378A1C24974}">
  <dimension ref="A1:R64"/>
  <sheetViews>
    <sheetView zoomScaleNormal="100" workbookViewId="0">
      <pane xSplit="1" ySplit="8" topLeftCell="B30" activePane="bottomRight" state="frozen"/>
      <selection pane="topRight" activeCell="B1" sqref="B1"/>
      <selection pane="bottomLeft" activeCell="A9" sqref="A9"/>
      <selection pane="bottomRight" activeCell="H54" sqref="H54"/>
    </sheetView>
  </sheetViews>
  <sheetFormatPr defaultRowHeight="17.649999999999999" x14ac:dyDescent="0.7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7">
      <c r="A1" s="16" t="s">
        <v>13</v>
      </c>
      <c r="C1" t="s">
        <v>14</v>
      </c>
    </row>
    <row r="2" spans="1:18" x14ac:dyDescent="0.7">
      <c r="A2" s="16" t="s">
        <v>15</v>
      </c>
      <c r="C2" t="s">
        <v>87</v>
      </c>
    </row>
    <row r="3" spans="1:18" x14ac:dyDescent="0.7">
      <c r="A3" s="16" t="s">
        <v>17</v>
      </c>
      <c r="C3" s="17">
        <v>100000</v>
      </c>
    </row>
    <row r="4" spans="1:18" x14ac:dyDescent="0.7">
      <c r="A4" s="16" t="s">
        <v>18</v>
      </c>
      <c r="C4" s="17" t="s">
        <v>19</v>
      </c>
    </row>
    <row r="5" spans="1:18" ht="18" thickBot="1" x14ac:dyDescent="0.75">
      <c r="A5" s="16" t="s">
        <v>20</v>
      </c>
      <c r="C5" s="17" t="s">
        <v>21</v>
      </c>
    </row>
    <row r="6" spans="1:18" ht="18" thickBot="1" x14ac:dyDescent="0.75">
      <c r="A6" s="18" t="s">
        <v>22</v>
      </c>
      <c r="B6" s="18" t="s">
        <v>23</v>
      </c>
      <c r="C6" s="18" t="s">
        <v>23</v>
      </c>
      <c r="D6" s="19" t="s">
        <v>24</v>
      </c>
      <c r="E6" s="20"/>
      <c r="F6" s="21"/>
      <c r="G6" s="22" t="s">
        <v>25</v>
      </c>
      <c r="H6" s="23"/>
      <c r="I6" s="24"/>
      <c r="J6" s="22" t="s">
        <v>26</v>
      </c>
      <c r="K6" s="23"/>
      <c r="L6" s="24"/>
      <c r="M6" s="22" t="s">
        <v>27</v>
      </c>
      <c r="N6" s="23"/>
      <c r="O6" s="24"/>
    </row>
    <row r="7" spans="1:18" ht="18" thickBot="1" x14ac:dyDescent="0.75">
      <c r="A7" s="25"/>
      <c r="B7" s="25" t="s">
        <v>28</v>
      </c>
      <c r="C7" s="26" t="s">
        <v>29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spans="1:18" ht="18" thickBot="1" x14ac:dyDescent="0.75">
      <c r="A8" s="30" t="s">
        <v>30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38">
        <f>C3</f>
        <v>100000</v>
      </c>
      <c r="J8" s="39" t="s">
        <v>26</v>
      </c>
      <c r="K8" s="40"/>
      <c r="L8" s="41"/>
      <c r="M8" s="39"/>
      <c r="N8" s="40"/>
      <c r="O8" s="41"/>
    </row>
    <row r="9" spans="1:18" x14ac:dyDescent="0.7">
      <c r="A9" s="42">
        <v>1</v>
      </c>
      <c r="B9" s="43">
        <v>44068</v>
      </c>
      <c r="C9" s="44">
        <v>1</v>
      </c>
      <c r="D9" s="45">
        <v>1.27</v>
      </c>
      <c r="E9" s="46">
        <v>1.5</v>
      </c>
      <c r="F9" s="47">
        <v>2</v>
      </c>
      <c r="G9" s="48">
        <f>IF(D9="","",G8+M9)</f>
        <v>103810</v>
      </c>
      <c r="H9" s="48">
        <f t="shared" ref="H9:I24" si="0">IF(E9="","",H8+N9)</f>
        <v>104500</v>
      </c>
      <c r="I9" s="48">
        <f t="shared" si="0"/>
        <v>106000</v>
      </c>
      <c r="J9" s="49">
        <f>IF(G8="","",G8*0.03)</f>
        <v>3000</v>
      </c>
      <c r="K9" s="50">
        <f>IF(H8="","",H8*0.03)</f>
        <v>3000</v>
      </c>
      <c r="L9" s="51">
        <f>IF(I8="","",I8*0.03)</f>
        <v>3000</v>
      </c>
      <c r="M9" s="49">
        <f>IF(D9="","",J9*D9)</f>
        <v>3810</v>
      </c>
      <c r="N9" s="50">
        <f>IF(E9="","",K9*E9)</f>
        <v>4500</v>
      </c>
      <c r="O9" s="51">
        <f>IF(F9="","",L9*F9)</f>
        <v>6000</v>
      </c>
      <c r="P9" s="48"/>
      <c r="Q9" s="48"/>
      <c r="R9" s="48"/>
    </row>
    <row r="10" spans="1:18" x14ac:dyDescent="0.7">
      <c r="A10" s="42">
        <v>2</v>
      </c>
      <c r="B10" s="52">
        <v>44081</v>
      </c>
      <c r="C10" s="53">
        <v>2</v>
      </c>
      <c r="D10" s="54">
        <v>-1</v>
      </c>
      <c r="E10" s="55">
        <v>-1</v>
      </c>
      <c r="F10" s="56">
        <v>-1</v>
      </c>
      <c r="G10" s="48">
        <f t="shared" ref="G10:I25" si="1">IF(D10="","",G9+M10)</f>
        <v>100695.7</v>
      </c>
      <c r="H10" s="48">
        <f t="shared" si="0"/>
        <v>101365</v>
      </c>
      <c r="I10" s="48">
        <f t="shared" si="0"/>
        <v>102820</v>
      </c>
      <c r="J10" s="57">
        <f t="shared" ref="J10:L25" si="2">IF(G9="","",G9*0.03)</f>
        <v>3114.2999999999997</v>
      </c>
      <c r="K10" s="58">
        <f t="shared" si="2"/>
        <v>3135</v>
      </c>
      <c r="L10" s="59">
        <f t="shared" si="2"/>
        <v>3180</v>
      </c>
      <c r="M10" s="57">
        <f t="shared" ref="M10:O25" si="3">IF(D10="","",J10*D10)</f>
        <v>-3114.2999999999997</v>
      </c>
      <c r="N10" s="58">
        <f t="shared" si="3"/>
        <v>-3135</v>
      </c>
      <c r="O10" s="59">
        <f t="shared" si="3"/>
        <v>-3180</v>
      </c>
      <c r="P10" s="48" t="s">
        <v>88</v>
      </c>
      <c r="Q10" s="48"/>
      <c r="R10" s="48"/>
    </row>
    <row r="11" spans="1:18" x14ac:dyDescent="0.7">
      <c r="A11" s="42">
        <v>3</v>
      </c>
      <c r="B11" s="52">
        <v>44091</v>
      </c>
      <c r="C11" s="53">
        <v>1</v>
      </c>
      <c r="D11" s="54">
        <v>1.27</v>
      </c>
      <c r="E11" s="55">
        <v>1.5</v>
      </c>
      <c r="F11" s="56">
        <v>2</v>
      </c>
      <c r="G11" s="48">
        <f t="shared" si="1"/>
        <v>104532.20616999999</v>
      </c>
      <c r="H11" s="48">
        <f t="shared" si="0"/>
        <v>105926.425</v>
      </c>
      <c r="I11" s="48">
        <f t="shared" si="0"/>
        <v>108989.2</v>
      </c>
      <c r="J11" s="57">
        <f t="shared" si="2"/>
        <v>3020.8709999999996</v>
      </c>
      <c r="K11" s="58">
        <f t="shared" si="2"/>
        <v>3040.95</v>
      </c>
      <c r="L11" s="59">
        <f t="shared" si="2"/>
        <v>3084.6</v>
      </c>
      <c r="M11" s="57">
        <f t="shared" si="3"/>
        <v>3836.5061699999997</v>
      </c>
      <c r="N11" s="58">
        <f t="shared" si="3"/>
        <v>4561.4249999999993</v>
      </c>
      <c r="O11" s="59">
        <f t="shared" si="3"/>
        <v>6169.2</v>
      </c>
      <c r="P11" s="48"/>
      <c r="Q11" s="48"/>
      <c r="R11" s="48"/>
    </row>
    <row r="12" spans="1:18" x14ac:dyDescent="0.7">
      <c r="A12" s="42">
        <v>4</v>
      </c>
      <c r="B12" s="52">
        <v>44120</v>
      </c>
      <c r="C12" s="53">
        <v>2</v>
      </c>
      <c r="D12" s="54">
        <v>-1</v>
      </c>
      <c r="E12" s="55">
        <v>-1</v>
      </c>
      <c r="F12" s="56">
        <v>-1</v>
      </c>
      <c r="G12" s="48">
        <f t="shared" si="1"/>
        <v>101396.23998489999</v>
      </c>
      <c r="H12" s="48">
        <f t="shared" si="0"/>
        <v>102748.63225000001</v>
      </c>
      <c r="I12" s="48">
        <f t="shared" si="0"/>
        <v>105719.52399999999</v>
      </c>
      <c r="J12" s="57">
        <f t="shared" si="2"/>
        <v>3135.9661850999996</v>
      </c>
      <c r="K12" s="58">
        <f t="shared" si="2"/>
        <v>3177.7927500000001</v>
      </c>
      <c r="L12" s="59">
        <f t="shared" si="2"/>
        <v>3269.6759999999999</v>
      </c>
      <c r="M12" s="57">
        <f t="shared" si="3"/>
        <v>-3135.9661850999996</v>
      </c>
      <c r="N12" s="58">
        <f t="shared" si="3"/>
        <v>-3177.7927500000001</v>
      </c>
      <c r="O12" s="59">
        <f t="shared" si="3"/>
        <v>-3269.6759999999999</v>
      </c>
      <c r="P12" s="48" t="s">
        <v>89</v>
      </c>
      <c r="Q12" s="48"/>
      <c r="R12" s="48"/>
    </row>
    <row r="13" spans="1:18" s="70" customFormat="1" x14ac:dyDescent="0.7">
      <c r="A13" s="60">
        <v>5</v>
      </c>
      <c r="B13" s="61">
        <v>44125</v>
      </c>
      <c r="C13" s="62">
        <v>2</v>
      </c>
      <c r="D13" s="63">
        <v>1.27</v>
      </c>
      <c r="E13" s="64">
        <v>1.5</v>
      </c>
      <c r="F13" s="65">
        <v>2</v>
      </c>
      <c r="G13" s="66">
        <f t="shared" si="1"/>
        <v>105259.43672832468</v>
      </c>
      <c r="H13" s="66">
        <f t="shared" si="0"/>
        <v>107372.32070125001</v>
      </c>
      <c r="I13" s="66">
        <f t="shared" si="0"/>
        <v>112062.69544</v>
      </c>
      <c r="J13" s="67">
        <f t="shared" si="2"/>
        <v>3041.8871995469995</v>
      </c>
      <c r="K13" s="68">
        <f t="shared" si="2"/>
        <v>3082.4589675000002</v>
      </c>
      <c r="L13" s="69">
        <f t="shared" si="2"/>
        <v>3171.5857199999996</v>
      </c>
      <c r="M13" s="67">
        <f t="shared" si="3"/>
        <v>3863.1967434246894</v>
      </c>
      <c r="N13" s="68">
        <f t="shared" si="3"/>
        <v>4623.6884512500001</v>
      </c>
      <c r="O13" s="69">
        <f t="shared" si="3"/>
        <v>6343.1714399999992</v>
      </c>
      <c r="P13" s="66" t="s">
        <v>90</v>
      </c>
      <c r="Q13" s="66"/>
      <c r="R13" s="66"/>
    </row>
    <row r="14" spans="1:18" x14ac:dyDescent="0.7">
      <c r="A14" s="42">
        <v>6</v>
      </c>
      <c r="B14" s="52">
        <v>43943</v>
      </c>
      <c r="C14" s="53">
        <v>2</v>
      </c>
      <c r="D14" s="54">
        <v>1.27</v>
      </c>
      <c r="E14" s="55">
        <v>1.5</v>
      </c>
      <c r="F14" s="56">
        <v>2</v>
      </c>
      <c r="G14" s="48">
        <f t="shared" si="1"/>
        <v>109269.82126767385</v>
      </c>
      <c r="H14" s="48">
        <f t="shared" si="0"/>
        <v>112204.07513280626</v>
      </c>
      <c r="I14" s="48">
        <f t="shared" si="0"/>
        <v>118786.4571664</v>
      </c>
      <c r="J14" s="57">
        <f t="shared" si="2"/>
        <v>3157.7831018497404</v>
      </c>
      <c r="K14" s="58">
        <f t="shared" si="2"/>
        <v>3221.1696210374998</v>
      </c>
      <c r="L14" s="59">
        <f t="shared" si="2"/>
        <v>3361.8808631999996</v>
      </c>
      <c r="M14" s="57">
        <f t="shared" si="3"/>
        <v>4010.3845393491706</v>
      </c>
      <c r="N14" s="58">
        <f t="shared" si="3"/>
        <v>4831.75443155625</v>
      </c>
      <c r="O14" s="59">
        <f t="shared" si="3"/>
        <v>6723.7617263999991</v>
      </c>
      <c r="P14" s="48"/>
      <c r="Q14" s="48"/>
      <c r="R14" s="48"/>
    </row>
    <row r="15" spans="1:18" x14ac:dyDescent="0.7">
      <c r="A15" s="42">
        <v>7</v>
      </c>
      <c r="B15" s="52">
        <v>43959</v>
      </c>
      <c r="C15" s="53">
        <v>1</v>
      </c>
      <c r="D15" s="54">
        <v>1.27</v>
      </c>
      <c r="E15" s="55">
        <v>1.5</v>
      </c>
      <c r="F15" s="56">
        <v>2</v>
      </c>
      <c r="G15" s="48">
        <f t="shared" si="1"/>
        <v>113433.00145797222</v>
      </c>
      <c r="H15" s="48">
        <f t="shared" si="0"/>
        <v>117253.25851378254</v>
      </c>
      <c r="I15" s="48">
        <f t="shared" si="0"/>
        <v>125913.64459638399</v>
      </c>
      <c r="J15" s="57">
        <f t="shared" si="2"/>
        <v>3278.0946380302153</v>
      </c>
      <c r="K15" s="58">
        <f t="shared" si="2"/>
        <v>3366.1222539841879</v>
      </c>
      <c r="L15" s="59">
        <f t="shared" si="2"/>
        <v>3563.5937149919996</v>
      </c>
      <c r="M15" s="57">
        <f t="shared" si="3"/>
        <v>4163.1801902983734</v>
      </c>
      <c r="N15" s="58">
        <f t="shared" si="3"/>
        <v>5049.183380976282</v>
      </c>
      <c r="O15" s="59">
        <f t="shared" si="3"/>
        <v>7127.1874299839992</v>
      </c>
      <c r="P15" s="48"/>
      <c r="Q15" s="48"/>
      <c r="R15" s="48"/>
    </row>
    <row r="16" spans="1:18" x14ac:dyDescent="0.7">
      <c r="A16" s="42">
        <v>8</v>
      </c>
      <c r="B16" s="52">
        <v>44001</v>
      </c>
      <c r="C16" s="53">
        <v>2</v>
      </c>
      <c r="D16" s="54">
        <v>-1</v>
      </c>
      <c r="E16" s="55">
        <v>-1</v>
      </c>
      <c r="F16" s="56">
        <v>-1</v>
      </c>
      <c r="G16" s="48">
        <f t="shared" si="1"/>
        <v>110030.01141423306</v>
      </c>
      <c r="H16" s="48">
        <f t="shared" si="0"/>
        <v>113735.66075836906</v>
      </c>
      <c r="I16" s="48">
        <f t="shared" si="0"/>
        <v>122136.23525849248</v>
      </c>
      <c r="J16" s="57">
        <f t="shared" si="2"/>
        <v>3402.9900437391666</v>
      </c>
      <c r="K16" s="58">
        <f t="shared" si="2"/>
        <v>3517.5977554134761</v>
      </c>
      <c r="L16" s="59">
        <f t="shared" si="2"/>
        <v>3777.4093378915195</v>
      </c>
      <c r="M16" s="57">
        <f t="shared" si="3"/>
        <v>-3402.9900437391666</v>
      </c>
      <c r="N16" s="58">
        <f t="shared" si="3"/>
        <v>-3517.5977554134761</v>
      </c>
      <c r="O16" s="59">
        <f t="shared" si="3"/>
        <v>-3777.4093378915195</v>
      </c>
      <c r="P16" s="48" t="s">
        <v>91</v>
      </c>
      <c r="Q16" s="48"/>
      <c r="R16" s="48"/>
    </row>
    <row r="17" spans="1:18" x14ac:dyDescent="0.7">
      <c r="A17" s="42">
        <v>9</v>
      </c>
      <c r="B17" s="52">
        <v>44012</v>
      </c>
      <c r="C17" s="53">
        <v>1</v>
      </c>
      <c r="D17" s="54">
        <v>-1</v>
      </c>
      <c r="E17" s="55">
        <v>-1</v>
      </c>
      <c r="F17" s="56">
        <v>-1</v>
      </c>
      <c r="G17" s="48">
        <f t="shared" si="1"/>
        <v>106729.11107180607</v>
      </c>
      <c r="H17" s="48">
        <f t="shared" si="0"/>
        <v>110323.59093561799</v>
      </c>
      <c r="I17" s="48">
        <f t="shared" si="0"/>
        <v>118472.14820073771</v>
      </c>
      <c r="J17" s="57">
        <f t="shared" si="2"/>
        <v>3300.9003424269918</v>
      </c>
      <c r="K17" s="58">
        <f t="shared" si="2"/>
        <v>3412.0698227510716</v>
      </c>
      <c r="L17" s="59">
        <f t="shared" si="2"/>
        <v>3664.0870577547744</v>
      </c>
      <c r="M17" s="57">
        <f t="shared" si="3"/>
        <v>-3300.9003424269918</v>
      </c>
      <c r="N17" s="58">
        <f t="shared" si="3"/>
        <v>-3412.0698227510716</v>
      </c>
      <c r="O17" s="59">
        <f t="shared" si="3"/>
        <v>-3664.0870577547744</v>
      </c>
      <c r="P17" s="48" t="s">
        <v>92</v>
      </c>
      <c r="Q17" s="48"/>
      <c r="R17" s="48"/>
    </row>
    <row r="18" spans="1:18" x14ac:dyDescent="0.7">
      <c r="A18" s="42">
        <v>10</v>
      </c>
      <c r="B18" s="52">
        <v>44021</v>
      </c>
      <c r="C18" s="53">
        <v>2</v>
      </c>
      <c r="D18" s="54">
        <v>1.27</v>
      </c>
      <c r="E18" s="55">
        <v>1.5</v>
      </c>
      <c r="F18" s="56">
        <v>2</v>
      </c>
      <c r="G18" s="48">
        <f t="shared" si="1"/>
        <v>110795.49020364188</v>
      </c>
      <c r="H18" s="48">
        <f t="shared" si="0"/>
        <v>115288.1525277208</v>
      </c>
      <c r="I18" s="48">
        <f t="shared" si="0"/>
        <v>125580.47709278196</v>
      </c>
      <c r="J18" s="57">
        <f t="shared" si="2"/>
        <v>3201.8733321541818</v>
      </c>
      <c r="K18" s="58">
        <f t="shared" si="2"/>
        <v>3309.7077280685394</v>
      </c>
      <c r="L18" s="59">
        <f t="shared" si="2"/>
        <v>3554.164446022131</v>
      </c>
      <c r="M18" s="57">
        <f t="shared" si="3"/>
        <v>4066.3791318358108</v>
      </c>
      <c r="N18" s="58">
        <f t="shared" si="3"/>
        <v>4964.5615921028093</v>
      </c>
      <c r="O18" s="59">
        <f t="shared" si="3"/>
        <v>7108.3288920442619</v>
      </c>
      <c r="P18" s="48"/>
      <c r="Q18" s="48"/>
      <c r="R18" s="48"/>
    </row>
    <row r="19" spans="1:18" x14ac:dyDescent="0.7">
      <c r="A19" s="42">
        <v>11</v>
      </c>
      <c r="B19" s="52">
        <v>44026</v>
      </c>
      <c r="C19" s="53">
        <v>1</v>
      </c>
      <c r="D19" s="54">
        <v>1.27</v>
      </c>
      <c r="E19" s="55">
        <v>-1</v>
      </c>
      <c r="F19" s="56">
        <v>-1</v>
      </c>
      <c r="G19" s="48">
        <f t="shared" si="1"/>
        <v>115016.79838040064</v>
      </c>
      <c r="H19" s="48">
        <f t="shared" si="0"/>
        <v>111829.50795188917</v>
      </c>
      <c r="I19" s="48">
        <f t="shared" si="0"/>
        <v>121813.06277999851</v>
      </c>
      <c r="J19" s="57">
        <f t="shared" si="2"/>
        <v>3323.8647061092561</v>
      </c>
      <c r="K19" s="58">
        <f t="shared" si="2"/>
        <v>3458.644575831624</v>
      </c>
      <c r="L19" s="59">
        <f t="shared" si="2"/>
        <v>3767.4143127834586</v>
      </c>
      <c r="M19" s="57">
        <f t="shared" si="3"/>
        <v>4221.3081767587555</v>
      </c>
      <c r="N19" s="58">
        <f t="shared" si="3"/>
        <v>-3458.644575831624</v>
      </c>
      <c r="O19" s="59">
        <f t="shared" si="3"/>
        <v>-3767.4143127834586</v>
      </c>
      <c r="P19" s="48" t="s">
        <v>93</v>
      </c>
      <c r="Q19" s="48"/>
      <c r="R19" s="48"/>
    </row>
    <row r="20" spans="1:18" x14ac:dyDescent="0.7">
      <c r="A20" s="42">
        <v>12</v>
      </c>
      <c r="B20" s="52">
        <v>44042</v>
      </c>
      <c r="C20" s="53">
        <v>2</v>
      </c>
      <c r="D20" s="54">
        <v>1.27</v>
      </c>
      <c r="E20" s="55">
        <v>1.5</v>
      </c>
      <c r="F20" s="56">
        <v>2</v>
      </c>
      <c r="G20" s="48">
        <f t="shared" si="1"/>
        <v>119398.93839869391</v>
      </c>
      <c r="H20" s="48">
        <f t="shared" si="0"/>
        <v>116861.83580972419</v>
      </c>
      <c r="I20" s="48">
        <f t="shared" si="0"/>
        <v>129121.84654679842</v>
      </c>
      <c r="J20" s="57">
        <f t="shared" si="2"/>
        <v>3450.503951412019</v>
      </c>
      <c r="K20" s="58">
        <f t="shared" si="2"/>
        <v>3354.8852385566752</v>
      </c>
      <c r="L20" s="59">
        <f t="shared" si="2"/>
        <v>3654.3918833999551</v>
      </c>
      <c r="M20" s="57">
        <f t="shared" si="3"/>
        <v>4382.1400182932639</v>
      </c>
      <c r="N20" s="58">
        <f t="shared" si="3"/>
        <v>5032.3278578350128</v>
      </c>
      <c r="O20" s="59">
        <f t="shared" si="3"/>
        <v>7308.7837667999102</v>
      </c>
      <c r="P20" s="48"/>
      <c r="Q20" s="48"/>
      <c r="R20" s="48"/>
    </row>
    <row r="21" spans="1:18" x14ac:dyDescent="0.7">
      <c r="A21" s="42">
        <v>13</v>
      </c>
      <c r="B21" s="52">
        <v>44048</v>
      </c>
      <c r="C21" s="53">
        <v>2</v>
      </c>
      <c r="D21" s="54">
        <v>-1</v>
      </c>
      <c r="E21" s="55">
        <v>-1</v>
      </c>
      <c r="F21" s="56">
        <v>-1</v>
      </c>
      <c r="G21" s="48">
        <f t="shared" si="1"/>
        <v>115816.97024673309</v>
      </c>
      <c r="H21" s="48">
        <f t="shared" si="0"/>
        <v>113355.98073543246</v>
      </c>
      <c r="I21" s="48">
        <f t="shared" si="0"/>
        <v>125248.19115039447</v>
      </c>
      <c r="J21" s="57">
        <f t="shared" si="2"/>
        <v>3581.9681519608171</v>
      </c>
      <c r="K21" s="58">
        <f t="shared" si="2"/>
        <v>3505.8550742917255</v>
      </c>
      <c r="L21" s="59">
        <f t="shared" si="2"/>
        <v>3873.6553964039526</v>
      </c>
      <c r="M21" s="57">
        <f t="shared" si="3"/>
        <v>-3581.9681519608171</v>
      </c>
      <c r="N21" s="58">
        <f t="shared" si="3"/>
        <v>-3505.8550742917255</v>
      </c>
      <c r="O21" s="59">
        <f t="shared" si="3"/>
        <v>-3873.6553964039526</v>
      </c>
      <c r="P21" s="48" t="s">
        <v>94</v>
      </c>
      <c r="Q21" s="48"/>
      <c r="R21" s="48"/>
    </row>
    <row r="22" spans="1:18" x14ac:dyDescent="0.7">
      <c r="A22" s="42">
        <v>14</v>
      </c>
      <c r="B22" s="52">
        <v>44056</v>
      </c>
      <c r="C22" s="53">
        <v>1</v>
      </c>
      <c r="D22" s="54">
        <v>1.27</v>
      </c>
      <c r="E22" s="55">
        <v>1.5</v>
      </c>
      <c r="F22" s="56">
        <v>2</v>
      </c>
      <c r="G22" s="48">
        <f t="shared" si="1"/>
        <v>120229.59681313363</v>
      </c>
      <c r="H22" s="48">
        <f t="shared" si="0"/>
        <v>118456.99986852692</v>
      </c>
      <c r="I22" s="48">
        <f t="shared" si="0"/>
        <v>132763.08261941813</v>
      </c>
      <c r="J22" s="57">
        <f t="shared" si="2"/>
        <v>3474.5091074019929</v>
      </c>
      <c r="K22" s="58">
        <f t="shared" si="2"/>
        <v>3400.6794220629736</v>
      </c>
      <c r="L22" s="59">
        <f t="shared" si="2"/>
        <v>3757.445734511834</v>
      </c>
      <c r="M22" s="57">
        <f t="shared" si="3"/>
        <v>4412.6265664005314</v>
      </c>
      <c r="N22" s="58">
        <f t="shared" si="3"/>
        <v>5101.0191330944599</v>
      </c>
      <c r="O22" s="59">
        <f t="shared" si="3"/>
        <v>7514.8914690236679</v>
      </c>
      <c r="P22" s="48"/>
      <c r="Q22" s="48"/>
      <c r="R22" s="48"/>
    </row>
    <row r="23" spans="1:18" s="70" customFormat="1" x14ac:dyDescent="0.7">
      <c r="A23" s="60">
        <v>15</v>
      </c>
      <c r="B23" s="61">
        <v>44068</v>
      </c>
      <c r="C23" s="62">
        <v>1</v>
      </c>
      <c r="D23" s="63">
        <v>1.27</v>
      </c>
      <c r="E23" s="64">
        <v>1.5</v>
      </c>
      <c r="F23" s="65">
        <v>2</v>
      </c>
      <c r="G23" s="66">
        <f t="shared" si="1"/>
        <v>124810.34445171402</v>
      </c>
      <c r="H23" s="66">
        <f t="shared" si="0"/>
        <v>123787.56486261064</v>
      </c>
      <c r="I23" s="66">
        <f t="shared" si="0"/>
        <v>140728.86757658323</v>
      </c>
      <c r="J23" s="67">
        <f t="shared" si="2"/>
        <v>3606.8879043940087</v>
      </c>
      <c r="K23" s="68">
        <f t="shared" si="2"/>
        <v>3553.7099960558076</v>
      </c>
      <c r="L23" s="69">
        <f t="shared" si="2"/>
        <v>3982.8924785825438</v>
      </c>
      <c r="M23" s="67">
        <f t="shared" si="3"/>
        <v>4580.7476385803911</v>
      </c>
      <c r="N23" s="68">
        <f t="shared" si="3"/>
        <v>5330.5649940837111</v>
      </c>
      <c r="O23" s="69">
        <f t="shared" si="3"/>
        <v>7965.7849571650877</v>
      </c>
      <c r="P23" s="66"/>
      <c r="Q23" s="66"/>
      <c r="R23" s="66"/>
    </row>
    <row r="24" spans="1:18" x14ac:dyDescent="0.7">
      <c r="A24" s="42">
        <v>16</v>
      </c>
      <c r="B24" s="52">
        <v>44091</v>
      </c>
      <c r="C24" s="53">
        <v>2</v>
      </c>
      <c r="D24" s="54">
        <v>1.27</v>
      </c>
      <c r="E24" s="55">
        <v>1.5</v>
      </c>
      <c r="F24" s="56">
        <v>2</v>
      </c>
      <c r="G24" s="48">
        <f t="shared" si="1"/>
        <v>129565.61857532432</v>
      </c>
      <c r="H24" s="48">
        <f t="shared" si="0"/>
        <v>129358.00528142812</v>
      </c>
      <c r="I24" s="48">
        <f t="shared" si="0"/>
        <v>149172.59963117822</v>
      </c>
      <c r="J24" s="57">
        <f t="shared" si="2"/>
        <v>3744.3103335514202</v>
      </c>
      <c r="K24" s="58">
        <f t="shared" si="2"/>
        <v>3713.626945878319</v>
      </c>
      <c r="L24" s="59">
        <f t="shared" si="2"/>
        <v>4221.8660272974967</v>
      </c>
      <c r="M24" s="57">
        <f t="shared" si="3"/>
        <v>4755.2741236103038</v>
      </c>
      <c r="N24" s="58">
        <f t="shared" si="3"/>
        <v>5570.4404188174785</v>
      </c>
      <c r="O24" s="59">
        <f t="shared" si="3"/>
        <v>8443.7320545949933</v>
      </c>
      <c r="P24" s="48"/>
      <c r="Q24" s="48"/>
      <c r="R24" s="48"/>
    </row>
    <row r="25" spans="1:18" x14ac:dyDescent="0.7">
      <c r="A25" s="42">
        <v>17</v>
      </c>
      <c r="B25" s="52">
        <v>44099</v>
      </c>
      <c r="C25" s="53">
        <v>1</v>
      </c>
      <c r="D25" s="54">
        <v>1.27</v>
      </c>
      <c r="E25" s="55">
        <v>1.5</v>
      </c>
      <c r="F25" s="56">
        <v>-1</v>
      </c>
      <c r="G25" s="48">
        <f t="shared" si="1"/>
        <v>134502.06864304419</v>
      </c>
      <c r="H25" s="48">
        <f t="shared" si="1"/>
        <v>135179.11551909239</v>
      </c>
      <c r="I25" s="48">
        <f t="shared" si="1"/>
        <v>144697.42164224287</v>
      </c>
      <c r="J25" s="57">
        <f t="shared" si="2"/>
        <v>3886.9685572597296</v>
      </c>
      <c r="K25" s="58">
        <f t="shared" si="2"/>
        <v>3880.7401584428435</v>
      </c>
      <c r="L25" s="59">
        <f t="shared" si="2"/>
        <v>4475.1779889353465</v>
      </c>
      <c r="M25" s="57">
        <f t="shared" si="3"/>
        <v>4936.4500677198566</v>
      </c>
      <c r="N25" s="58">
        <f t="shared" si="3"/>
        <v>5821.1102376642648</v>
      </c>
      <c r="O25" s="59">
        <f t="shared" si="3"/>
        <v>-4475.1779889353465</v>
      </c>
      <c r="P25" s="48"/>
      <c r="Q25" s="48"/>
      <c r="R25" s="48"/>
    </row>
    <row r="26" spans="1:18" x14ac:dyDescent="0.7">
      <c r="A26" s="42">
        <v>18</v>
      </c>
      <c r="B26" s="52">
        <v>43712</v>
      </c>
      <c r="C26" s="53">
        <v>1</v>
      </c>
      <c r="D26" s="63">
        <v>1.27</v>
      </c>
      <c r="E26" s="64">
        <v>1.5</v>
      </c>
      <c r="F26" s="65">
        <v>2</v>
      </c>
      <c r="G26" s="48">
        <f t="shared" ref="G26:I41" si="4">IF(D26="","",G25+M26)</f>
        <v>139626.59745834416</v>
      </c>
      <c r="H26" s="48">
        <f t="shared" si="4"/>
        <v>141262.17571745155</v>
      </c>
      <c r="I26" s="48">
        <f t="shared" si="4"/>
        <v>153379.26694077745</v>
      </c>
      <c r="J26" s="57">
        <f t="shared" ref="J26:L71" si="5">IF(G25="","",G25*0.03)</f>
        <v>4035.0620592913256</v>
      </c>
      <c r="K26" s="58">
        <f t="shared" si="5"/>
        <v>4055.3734655727717</v>
      </c>
      <c r="L26" s="59">
        <f t="shared" si="5"/>
        <v>4340.922649267286</v>
      </c>
      <c r="M26" s="57">
        <f t="shared" ref="M26:O71" si="6">IF(D26="","",J26*D26)</f>
        <v>5124.5288152999838</v>
      </c>
      <c r="N26" s="58">
        <f t="shared" si="6"/>
        <v>6083.0601983591578</v>
      </c>
      <c r="O26" s="59">
        <f t="shared" si="6"/>
        <v>8681.8452985345721</v>
      </c>
      <c r="P26" s="48"/>
      <c r="Q26" s="48"/>
      <c r="R26" s="48"/>
    </row>
    <row r="27" spans="1:18" x14ac:dyDescent="0.7">
      <c r="A27" s="42">
        <v>19</v>
      </c>
      <c r="B27" s="52">
        <v>43721</v>
      </c>
      <c r="C27" s="53">
        <v>1</v>
      </c>
      <c r="D27" s="54">
        <v>-1</v>
      </c>
      <c r="E27" s="55">
        <v>-1</v>
      </c>
      <c r="F27" s="56">
        <v>-1</v>
      </c>
      <c r="G27" s="48">
        <f t="shared" si="4"/>
        <v>135437.79953459383</v>
      </c>
      <c r="H27" s="48">
        <f t="shared" si="4"/>
        <v>137024.31044592801</v>
      </c>
      <c r="I27" s="48">
        <f t="shared" si="4"/>
        <v>148777.88893255414</v>
      </c>
      <c r="J27" s="57">
        <f t="shared" si="5"/>
        <v>4188.7979237503241</v>
      </c>
      <c r="K27" s="58">
        <f t="shared" si="5"/>
        <v>4237.8652715235467</v>
      </c>
      <c r="L27" s="59">
        <f t="shared" si="5"/>
        <v>4601.3780082233234</v>
      </c>
      <c r="M27" s="57">
        <f t="shared" si="6"/>
        <v>-4188.7979237503241</v>
      </c>
      <c r="N27" s="58">
        <f t="shared" si="6"/>
        <v>-4237.8652715235467</v>
      </c>
      <c r="O27" s="59">
        <f t="shared" si="6"/>
        <v>-4601.3780082233234</v>
      </c>
      <c r="P27" s="48" t="s">
        <v>95</v>
      </c>
      <c r="Q27" s="48"/>
      <c r="R27" s="48"/>
    </row>
    <row r="28" spans="1:18" x14ac:dyDescent="0.7">
      <c r="A28" s="42">
        <v>20</v>
      </c>
      <c r="B28" s="52">
        <v>43728</v>
      </c>
      <c r="C28" s="53">
        <v>2</v>
      </c>
      <c r="D28" s="63">
        <v>1.27</v>
      </c>
      <c r="E28" s="64">
        <v>1.5</v>
      </c>
      <c r="F28" s="65">
        <v>2</v>
      </c>
      <c r="G28" s="48">
        <f t="shared" si="4"/>
        <v>140597.97969686185</v>
      </c>
      <c r="H28" s="48">
        <f t="shared" si="4"/>
        <v>143190.40441599477</v>
      </c>
      <c r="I28" s="48">
        <f t="shared" si="4"/>
        <v>157704.56226850738</v>
      </c>
      <c r="J28" s="57">
        <f t="shared" si="5"/>
        <v>4063.1339860378148</v>
      </c>
      <c r="K28" s="58">
        <f t="shared" si="5"/>
        <v>4110.7293133778403</v>
      </c>
      <c r="L28" s="59">
        <f t="shared" si="5"/>
        <v>4463.3366679766241</v>
      </c>
      <c r="M28" s="57">
        <f t="shared" si="6"/>
        <v>5160.180162268025</v>
      </c>
      <c r="N28" s="58">
        <f t="shared" si="6"/>
        <v>6166.0939700667604</v>
      </c>
      <c r="O28" s="59">
        <f t="shared" si="6"/>
        <v>8926.6733359532482</v>
      </c>
      <c r="P28" s="48"/>
      <c r="Q28" s="48"/>
      <c r="R28" s="48"/>
    </row>
    <row r="29" spans="1:18" x14ac:dyDescent="0.7">
      <c r="A29" s="42">
        <v>21</v>
      </c>
      <c r="B29" s="52">
        <v>43738</v>
      </c>
      <c r="C29" s="53">
        <v>1</v>
      </c>
      <c r="D29" s="63">
        <v>1.27</v>
      </c>
      <c r="E29" s="64">
        <v>1.5</v>
      </c>
      <c r="F29" s="65">
        <v>2</v>
      </c>
      <c r="G29" s="48">
        <f t="shared" si="4"/>
        <v>145954.76272331228</v>
      </c>
      <c r="H29" s="48">
        <f t="shared" si="4"/>
        <v>149633.97261471453</v>
      </c>
      <c r="I29" s="48">
        <f t="shared" si="4"/>
        <v>167166.83600461783</v>
      </c>
      <c r="J29" s="57">
        <f t="shared" si="5"/>
        <v>4217.9393909058554</v>
      </c>
      <c r="K29" s="58">
        <f t="shared" si="5"/>
        <v>4295.7121324798427</v>
      </c>
      <c r="L29" s="59">
        <f t="shared" si="5"/>
        <v>4731.1368680552214</v>
      </c>
      <c r="M29" s="57">
        <f t="shared" si="6"/>
        <v>5356.7830264504364</v>
      </c>
      <c r="N29" s="58">
        <f t="shared" si="6"/>
        <v>6443.568198719764</v>
      </c>
      <c r="O29" s="59">
        <f t="shared" si="6"/>
        <v>9462.2737361104428</v>
      </c>
      <c r="P29" s="48"/>
      <c r="Q29" s="48"/>
      <c r="R29" s="48"/>
    </row>
    <row r="30" spans="1:18" x14ac:dyDescent="0.7">
      <c r="A30" s="42">
        <v>22</v>
      </c>
      <c r="B30" s="52">
        <v>43748</v>
      </c>
      <c r="C30" s="53">
        <v>1</v>
      </c>
      <c r="D30" s="63">
        <v>1.27</v>
      </c>
      <c r="E30" s="64">
        <v>1.5</v>
      </c>
      <c r="F30" s="65">
        <v>2</v>
      </c>
      <c r="G30" s="48">
        <f t="shared" si="4"/>
        <v>151515.63918307048</v>
      </c>
      <c r="H30" s="48">
        <f t="shared" si="4"/>
        <v>156367.50138237668</v>
      </c>
      <c r="I30" s="48">
        <f t="shared" si="4"/>
        <v>177196.8461648949</v>
      </c>
      <c r="J30" s="57">
        <f t="shared" si="5"/>
        <v>4378.6428816993684</v>
      </c>
      <c r="K30" s="58">
        <f t="shared" si="5"/>
        <v>4489.0191784414355</v>
      </c>
      <c r="L30" s="59">
        <f t="shared" si="5"/>
        <v>5015.005080138535</v>
      </c>
      <c r="M30" s="57">
        <f t="shared" si="6"/>
        <v>5560.8764597581976</v>
      </c>
      <c r="N30" s="58">
        <f t="shared" si="6"/>
        <v>6733.5287676621538</v>
      </c>
      <c r="O30" s="59">
        <f t="shared" si="6"/>
        <v>10030.01016027707</v>
      </c>
      <c r="P30" s="48"/>
      <c r="Q30" s="48"/>
      <c r="R30" s="48"/>
    </row>
    <row r="31" spans="1:18" x14ac:dyDescent="0.7">
      <c r="A31" s="42">
        <v>23</v>
      </c>
      <c r="B31" s="52">
        <v>43752</v>
      </c>
      <c r="C31" s="53">
        <v>1</v>
      </c>
      <c r="D31" s="63">
        <v>1.27</v>
      </c>
      <c r="E31" s="64">
        <v>1.5</v>
      </c>
      <c r="F31" s="65">
        <v>2</v>
      </c>
      <c r="G31" s="48">
        <f t="shared" si="4"/>
        <v>157288.38503594545</v>
      </c>
      <c r="H31" s="48">
        <f t="shared" si="4"/>
        <v>163404.03894458362</v>
      </c>
      <c r="I31" s="48">
        <f t="shared" si="4"/>
        <v>187828.6569347886</v>
      </c>
      <c r="J31" s="57">
        <f t="shared" si="5"/>
        <v>4545.4691754921141</v>
      </c>
      <c r="K31" s="58">
        <f t="shared" si="5"/>
        <v>4691.0250414713</v>
      </c>
      <c r="L31" s="59">
        <f t="shared" si="5"/>
        <v>5315.9053849468464</v>
      </c>
      <c r="M31" s="57">
        <f t="shared" si="6"/>
        <v>5772.7458528749848</v>
      </c>
      <c r="N31" s="58">
        <f t="shared" si="6"/>
        <v>7036.5375622069496</v>
      </c>
      <c r="O31" s="59">
        <f t="shared" si="6"/>
        <v>10631.810769893693</v>
      </c>
      <c r="P31" s="48"/>
      <c r="Q31" s="48"/>
      <c r="R31" s="48"/>
    </row>
    <row r="32" spans="1:18" x14ac:dyDescent="0.7">
      <c r="A32" s="42">
        <v>24</v>
      </c>
      <c r="B32" s="52">
        <v>43753</v>
      </c>
      <c r="C32" s="53">
        <v>1</v>
      </c>
      <c r="D32" s="63">
        <v>1.27</v>
      </c>
      <c r="E32" s="64">
        <v>1.5</v>
      </c>
      <c r="F32" s="65">
        <v>2</v>
      </c>
      <c r="G32" s="48">
        <f t="shared" si="4"/>
        <v>163281.07250581498</v>
      </c>
      <c r="H32" s="48">
        <f t="shared" si="4"/>
        <v>170757.22069708988</v>
      </c>
      <c r="I32" s="48">
        <f t="shared" si="4"/>
        <v>199098.37635087591</v>
      </c>
      <c r="J32" s="57">
        <f t="shared" si="5"/>
        <v>4718.6515510783638</v>
      </c>
      <c r="K32" s="58">
        <f t="shared" si="5"/>
        <v>4902.1211683375086</v>
      </c>
      <c r="L32" s="59">
        <f t="shared" si="5"/>
        <v>5634.8597080436575</v>
      </c>
      <c r="M32" s="57">
        <f t="shared" si="6"/>
        <v>5992.6874698695219</v>
      </c>
      <c r="N32" s="58">
        <f t="shared" si="6"/>
        <v>7353.1817525062634</v>
      </c>
      <c r="O32" s="59">
        <f t="shared" si="6"/>
        <v>11269.719416087315</v>
      </c>
      <c r="P32" s="48"/>
      <c r="Q32" s="48"/>
      <c r="R32" s="48"/>
    </row>
    <row r="33" spans="1:18" x14ac:dyDescent="0.7">
      <c r="A33" s="42">
        <v>25</v>
      </c>
      <c r="B33" s="52">
        <v>43760</v>
      </c>
      <c r="C33" s="53">
        <v>1</v>
      </c>
      <c r="D33" s="54">
        <v>1.27</v>
      </c>
      <c r="E33" s="55">
        <v>1.5</v>
      </c>
      <c r="F33" s="56">
        <v>1</v>
      </c>
      <c r="G33" s="48">
        <f t="shared" si="4"/>
        <v>169502.08136828654</v>
      </c>
      <c r="H33" s="48">
        <f t="shared" si="4"/>
        <v>178441.29562845893</v>
      </c>
      <c r="I33" s="48">
        <f t="shared" si="4"/>
        <v>205071.3276414022</v>
      </c>
      <c r="J33" s="57">
        <f t="shared" si="5"/>
        <v>4898.4321751744492</v>
      </c>
      <c r="K33" s="58">
        <f t="shared" si="5"/>
        <v>5122.7166209126963</v>
      </c>
      <c r="L33" s="59">
        <f t="shared" si="5"/>
        <v>5972.9512905262773</v>
      </c>
      <c r="M33" s="57">
        <f t="shared" si="6"/>
        <v>6221.0088624715509</v>
      </c>
      <c r="N33" s="58">
        <f t="shared" si="6"/>
        <v>7684.0749313690449</v>
      </c>
      <c r="O33" s="59">
        <f t="shared" si="6"/>
        <v>5972.9512905262773</v>
      </c>
      <c r="P33" s="48"/>
      <c r="Q33" s="48"/>
      <c r="R33" s="48"/>
    </row>
    <row r="34" spans="1:18" x14ac:dyDescent="0.7">
      <c r="A34" s="42">
        <v>26</v>
      </c>
      <c r="B34" s="52">
        <v>43762</v>
      </c>
      <c r="C34" s="53">
        <v>1</v>
      </c>
      <c r="D34" s="54">
        <v>1.27</v>
      </c>
      <c r="E34" s="55">
        <v>1.5</v>
      </c>
      <c r="F34" s="56">
        <v>1</v>
      </c>
      <c r="G34" s="48">
        <f t="shared" si="4"/>
        <v>175960.11066841826</v>
      </c>
      <c r="H34" s="48">
        <f>IF(E34="","",H33+N34)</f>
        <v>186471.15393173959</v>
      </c>
      <c r="I34" s="48">
        <f t="shared" si="4"/>
        <v>211223.46747064427</v>
      </c>
      <c r="J34" s="57">
        <f t="shared" si="5"/>
        <v>5085.0624410485962</v>
      </c>
      <c r="K34" s="58">
        <f t="shared" si="5"/>
        <v>5353.2388688537676</v>
      </c>
      <c r="L34" s="59">
        <f t="shared" si="5"/>
        <v>6152.1398292420654</v>
      </c>
      <c r="M34" s="57">
        <f t="shared" si="6"/>
        <v>6458.0293001317168</v>
      </c>
      <c r="N34" s="58">
        <f t="shared" si="6"/>
        <v>8029.8583032806509</v>
      </c>
      <c r="O34" s="59">
        <f t="shared" si="6"/>
        <v>6152.1398292420654</v>
      </c>
      <c r="P34" s="48"/>
      <c r="Q34" s="48"/>
      <c r="R34" s="48"/>
    </row>
    <row r="35" spans="1:18" x14ac:dyDescent="0.7">
      <c r="A35" s="42">
        <v>27</v>
      </c>
      <c r="B35" s="52">
        <v>43769</v>
      </c>
      <c r="C35" s="53">
        <v>2</v>
      </c>
      <c r="D35" s="54">
        <v>1.27</v>
      </c>
      <c r="E35" s="55">
        <v>1.5</v>
      </c>
      <c r="F35" s="56">
        <v>1</v>
      </c>
      <c r="G35" s="48">
        <f t="shared" si="4"/>
        <v>182664.190884885</v>
      </c>
      <c r="H35" s="48">
        <f t="shared" si="4"/>
        <v>194862.35585866787</v>
      </c>
      <c r="I35" s="48">
        <f t="shared" si="4"/>
        <v>217560.17149476361</v>
      </c>
      <c r="J35" s="57">
        <f t="shared" si="5"/>
        <v>5278.8033200525479</v>
      </c>
      <c r="K35" s="58">
        <f t="shared" si="5"/>
        <v>5594.1346179521879</v>
      </c>
      <c r="L35" s="59">
        <f t="shared" si="5"/>
        <v>6336.7040241193281</v>
      </c>
      <c r="M35" s="57">
        <f t="shared" si="6"/>
        <v>6704.0802164667357</v>
      </c>
      <c r="N35" s="58">
        <f t="shared" si="6"/>
        <v>8391.2019269282828</v>
      </c>
      <c r="O35" s="59">
        <f t="shared" si="6"/>
        <v>6336.7040241193281</v>
      </c>
      <c r="P35" s="48"/>
      <c r="Q35" s="48"/>
      <c r="R35" s="48"/>
    </row>
    <row r="36" spans="1:18" x14ac:dyDescent="0.7">
      <c r="A36" s="42">
        <v>28</v>
      </c>
      <c r="B36" s="52">
        <v>43795</v>
      </c>
      <c r="C36" s="53">
        <v>1</v>
      </c>
      <c r="D36" s="54">
        <v>1.27</v>
      </c>
      <c r="E36" s="55">
        <v>1.5</v>
      </c>
      <c r="F36" s="56">
        <v>1</v>
      </c>
      <c r="G36" s="48">
        <f t="shared" si="4"/>
        <v>189623.69655759912</v>
      </c>
      <c r="H36" s="48">
        <f t="shared" si="4"/>
        <v>203631.16187230792</v>
      </c>
      <c r="I36" s="48">
        <f t="shared" si="4"/>
        <v>224086.97663960652</v>
      </c>
      <c r="J36" s="57">
        <f t="shared" si="5"/>
        <v>5479.9257265465494</v>
      </c>
      <c r="K36" s="58">
        <f t="shared" si="5"/>
        <v>5845.8706757600357</v>
      </c>
      <c r="L36" s="59">
        <f t="shared" si="5"/>
        <v>6526.8051448429078</v>
      </c>
      <c r="M36" s="57">
        <f t="shared" si="6"/>
        <v>6959.5056727141182</v>
      </c>
      <c r="N36" s="58">
        <f t="shared" si="6"/>
        <v>8768.8060136400527</v>
      </c>
      <c r="O36" s="59">
        <f t="shared" si="6"/>
        <v>6526.8051448429078</v>
      </c>
      <c r="P36" s="48"/>
      <c r="Q36" s="48"/>
      <c r="R36" s="48"/>
    </row>
    <row r="37" spans="1:18" x14ac:dyDescent="0.7">
      <c r="A37" s="42">
        <v>29</v>
      </c>
      <c r="B37" s="52">
        <v>43797</v>
      </c>
      <c r="C37" s="53">
        <v>1</v>
      </c>
      <c r="D37" s="54">
        <v>-1</v>
      </c>
      <c r="E37" s="55">
        <v>-1</v>
      </c>
      <c r="F37" s="56">
        <v>-1</v>
      </c>
      <c r="G37" s="48">
        <f t="shared" si="4"/>
        <v>183934.98566087114</v>
      </c>
      <c r="H37" s="48">
        <f t="shared" si="4"/>
        <v>197522.22701613867</v>
      </c>
      <c r="I37" s="48">
        <f t="shared" si="4"/>
        <v>217364.36734041834</v>
      </c>
      <c r="J37" s="57">
        <f t="shared" si="5"/>
        <v>5688.7108967279737</v>
      </c>
      <c r="K37" s="58">
        <f t="shared" si="5"/>
        <v>6108.9348561692368</v>
      </c>
      <c r="L37" s="59">
        <f t="shared" si="5"/>
        <v>6722.6092991881951</v>
      </c>
      <c r="M37" s="57">
        <f t="shared" si="6"/>
        <v>-5688.7108967279737</v>
      </c>
      <c r="N37" s="58">
        <f t="shared" si="6"/>
        <v>-6108.9348561692368</v>
      </c>
      <c r="O37" s="59">
        <f t="shared" si="6"/>
        <v>-6722.6092991881951</v>
      </c>
      <c r="P37" s="48" t="s">
        <v>96</v>
      </c>
      <c r="Q37" s="48"/>
      <c r="R37" s="48"/>
    </row>
    <row r="38" spans="1:18" x14ac:dyDescent="0.7">
      <c r="A38" s="42">
        <v>30</v>
      </c>
      <c r="B38" s="52">
        <v>43817</v>
      </c>
      <c r="C38" s="53">
        <v>1</v>
      </c>
      <c r="D38" s="54">
        <v>-1</v>
      </c>
      <c r="E38" s="55">
        <v>-1</v>
      </c>
      <c r="F38" s="56">
        <v>-1</v>
      </c>
      <c r="G38" s="48">
        <f t="shared" si="4"/>
        <v>178416.93609104501</v>
      </c>
      <c r="H38" s="48">
        <f t="shared" si="4"/>
        <v>191596.5602056545</v>
      </c>
      <c r="I38" s="48">
        <f t="shared" si="4"/>
        <v>210843.43632020577</v>
      </c>
      <c r="J38" s="57">
        <f t="shared" si="5"/>
        <v>5518.0495698261338</v>
      </c>
      <c r="K38" s="58">
        <f t="shared" si="5"/>
        <v>5925.6668104841601</v>
      </c>
      <c r="L38" s="59">
        <f t="shared" si="5"/>
        <v>6520.9310202125498</v>
      </c>
      <c r="M38" s="57">
        <f t="shared" si="6"/>
        <v>-5518.0495698261338</v>
      </c>
      <c r="N38" s="58">
        <f t="shared" si="6"/>
        <v>-5925.6668104841601</v>
      </c>
      <c r="O38" s="59">
        <f t="shared" si="6"/>
        <v>-6520.9310202125498</v>
      </c>
      <c r="P38" s="48" t="s">
        <v>97</v>
      </c>
      <c r="Q38" s="48"/>
      <c r="R38" s="48"/>
    </row>
    <row r="39" spans="1:18" x14ac:dyDescent="0.7">
      <c r="A39" s="42">
        <v>31</v>
      </c>
      <c r="B39" s="52">
        <v>43837</v>
      </c>
      <c r="C39" s="53">
        <v>1</v>
      </c>
      <c r="D39" s="54">
        <v>-1</v>
      </c>
      <c r="E39" s="55">
        <v>-1</v>
      </c>
      <c r="F39" s="56">
        <v>-1</v>
      </c>
      <c r="G39" s="48">
        <f t="shared" si="4"/>
        <v>173064.42800831367</v>
      </c>
      <c r="H39" s="48">
        <f t="shared" si="4"/>
        <v>185848.66339948488</v>
      </c>
      <c r="I39" s="48">
        <f t="shared" si="4"/>
        <v>204518.1332305996</v>
      </c>
      <c r="J39" s="57">
        <f t="shared" si="5"/>
        <v>5352.5080827313495</v>
      </c>
      <c r="K39" s="58">
        <f t="shared" si="5"/>
        <v>5747.8968061696351</v>
      </c>
      <c r="L39" s="59">
        <f t="shared" si="5"/>
        <v>6325.3030896061728</v>
      </c>
      <c r="M39" s="57">
        <f t="shared" si="6"/>
        <v>-5352.5080827313495</v>
      </c>
      <c r="N39" s="58">
        <f t="shared" si="6"/>
        <v>-5747.8968061696351</v>
      </c>
      <c r="O39" s="59">
        <f t="shared" si="6"/>
        <v>-6325.3030896061728</v>
      </c>
      <c r="P39" s="48" t="s">
        <v>98</v>
      </c>
      <c r="Q39" s="48"/>
      <c r="R39" s="48"/>
    </row>
    <row r="40" spans="1:18" x14ac:dyDescent="0.7">
      <c r="A40" s="42">
        <v>32</v>
      </c>
      <c r="B40" s="52"/>
      <c r="C40" s="53"/>
      <c r="D40" s="54"/>
      <c r="E40" s="55"/>
      <c r="F40" s="56"/>
      <c r="G40" s="48" t="str">
        <f t="shared" si="4"/>
        <v/>
      </c>
      <c r="H40" s="48" t="str">
        <f t="shared" si="4"/>
        <v/>
      </c>
      <c r="I40" s="48" t="str">
        <f t="shared" si="4"/>
        <v/>
      </c>
      <c r="J40" s="57">
        <f t="shared" si="5"/>
        <v>5191.9328402494102</v>
      </c>
      <c r="K40" s="58">
        <f t="shared" si="5"/>
        <v>5575.4599019845464</v>
      </c>
      <c r="L40" s="59">
        <f t="shared" si="5"/>
        <v>6135.5439969179879</v>
      </c>
      <c r="M40" s="57" t="str">
        <f t="shared" si="6"/>
        <v/>
      </c>
      <c r="N40" s="58" t="str">
        <f t="shared" si="6"/>
        <v/>
      </c>
      <c r="O40" s="59" t="str">
        <f t="shared" si="6"/>
        <v/>
      </c>
      <c r="P40" s="48" t="s">
        <v>99</v>
      </c>
      <c r="Q40" s="48"/>
      <c r="R40" s="48"/>
    </row>
    <row r="41" spans="1:18" x14ac:dyDescent="0.7">
      <c r="A41" s="42">
        <v>33</v>
      </c>
      <c r="B41" s="52"/>
      <c r="C41" s="53"/>
      <c r="D41" s="54"/>
      <c r="E41" s="55"/>
      <c r="F41" s="75"/>
      <c r="G41" s="48" t="str">
        <f t="shared" si="4"/>
        <v/>
      </c>
      <c r="H41" s="48" t="str">
        <f t="shared" si="4"/>
        <v/>
      </c>
      <c r="I41" s="48" t="str">
        <f t="shared" si="4"/>
        <v/>
      </c>
      <c r="J41" s="57" t="str">
        <f t="shared" si="5"/>
        <v/>
      </c>
      <c r="K41" s="58" t="str">
        <f t="shared" si="5"/>
        <v/>
      </c>
      <c r="L41" s="59" t="str">
        <f t="shared" si="5"/>
        <v/>
      </c>
      <c r="M41" s="57" t="str">
        <f t="shared" si="6"/>
        <v/>
      </c>
      <c r="N41" s="58" t="str">
        <f t="shared" si="6"/>
        <v/>
      </c>
      <c r="O41" s="59" t="str">
        <f t="shared" si="6"/>
        <v/>
      </c>
      <c r="P41" s="48"/>
      <c r="Q41" s="48"/>
      <c r="R41" s="48"/>
    </row>
    <row r="42" spans="1:18" x14ac:dyDescent="0.7">
      <c r="A42" s="42">
        <v>34</v>
      </c>
      <c r="B42" s="52"/>
      <c r="C42" s="53"/>
      <c r="D42" s="54"/>
      <c r="E42" s="55"/>
      <c r="F42" s="75"/>
      <c r="G42" s="48" t="str">
        <f t="shared" ref="G42:I57" si="7">IF(D42="","",G41+M42)</f>
        <v/>
      </c>
      <c r="H42" s="48" t="str">
        <f t="shared" si="7"/>
        <v/>
      </c>
      <c r="I42" s="48" t="str">
        <f t="shared" si="7"/>
        <v/>
      </c>
      <c r="J42" s="57" t="str">
        <f t="shared" si="5"/>
        <v/>
      </c>
      <c r="K42" s="58" t="str">
        <f t="shared" si="5"/>
        <v/>
      </c>
      <c r="L42" s="59" t="str">
        <f t="shared" si="5"/>
        <v/>
      </c>
      <c r="M42" s="57" t="str">
        <f>IF(D42="","",J42*D42)</f>
        <v/>
      </c>
      <c r="N42" s="58" t="str">
        <f t="shared" si="6"/>
        <v/>
      </c>
      <c r="O42" s="59" t="str">
        <f t="shared" si="6"/>
        <v/>
      </c>
      <c r="P42" s="48"/>
      <c r="Q42" s="48"/>
      <c r="R42" s="48"/>
    </row>
    <row r="43" spans="1:18" x14ac:dyDescent="0.7">
      <c r="A43">
        <v>35</v>
      </c>
      <c r="B43" s="52"/>
      <c r="C43" s="53"/>
      <c r="D43" s="54"/>
      <c r="E43" s="55"/>
      <c r="F43" s="56"/>
      <c r="G43" s="48" t="str">
        <f>IF(D43="","",G42+M43)</f>
        <v/>
      </c>
      <c r="H43" s="48" t="str">
        <f t="shared" si="7"/>
        <v/>
      </c>
      <c r="I43" s="48" t="str">
        <f t="shared" si="7"/>
        <v/>
      </c>
      <c r="J43" s="57" t="str">
        <f t="shared" si="5"/>
        <v/>
      </c>
      <c r="K43" s="58" t="str">
        <f t="shared" si="5"/>
        <v/>
      </c>
      <c r="L43" s="59" t="str">
        <f t="shared" si="5"/>
        <v/>
      </c>
      <c r="M43" s="57" t="str">
        <f t="shared" si="6"/>
        <v/>
      </c>
      <c r="N43" s="58" t="str">
        <f t="shared" si="6"/>
        <v/>
      </c>
      <c r="O43" s="59" t="str">
        <f t="shared" si="6"/>
        <v/>
      </c>
    </row>
    <row r="44" spans="1:18" x14ac:dyDescent="0.7">
      <c r="A44" s="42">
        <v>36</v>
      </c>
      <c r="B44" s="52"/>
      <c r="C44" s="53"/>
      <c r="D44" s="54"/>
      <c r="E44" s="55"/>
      <c r="F44" s="56"/>
      <c r="G44" s="48" t="str">
        <f t="shared" ref="G44:I58" si="8">IF(D44="","",G43+M44)</f>
        <v/>
      </c>
      <c r="H44" s="48" t="str">
        <f t="shared" si="7"/>
        <v/>
      </c>
      <c r="I44" s="48" t="str">
        <f t="shared" si="7"/>
        <v/>
      </c>
      <c r="J44" s="57" t="str">
        <f>IF(G43="","",G43*0.03)</f>
        <v/>
      </c>
      <c r="K44" s="58" t="str">
        <f t="shared" si="5"/>
        <v/>
      </c>
      <c r="L44" s="59" t="str">
        <f t="shared" si="5"/>
        <v/>
      </c>
      <c r="M44" s="57" t="str">
        <f>IF(D44="","",J44*D44)</f>
        <v/>
      </c>
      <c r="N44" s="58" t="str">
        <f t="shared" si="6"/>
        <v/>
      </c>
      <c r="O44" s="59" t="str">
        <f t="shared" si="6"/>
        <v/>
      </c>
    </row>
    <row r="45" spans="1:18" x14ac:dyDescent="0.7">
      <c r="A45" s="42">
        <v>37</v>
      </c>
      <c r="B45" s="52"/>
      <c r="C45" s="53"/>
      <c r="D45" s="54"/>
      <c r="E45" s="55"/>
      <c r="F45" s="56"/>
      <c r="G45" s="48" t="str">
        <f t="shared" si="8"/>
        <v/>
      </c>
      <c r="H45" s="48" t="str">
        <f t="shared" si="7"/>
        <v/>
      </c>
      <c r="I45" s="48" t="str">
        <f t="shared" si="7"/>
        <v/>
      </c>
      <c r="J45" s="57" t="str">
        <f t="shared" si="5"/>
        <v/>
      </c>
      <c r="K45" s="58" t="str">
        <f t="shared" si="5"/>
        <v/>
      </c>
      <c r="L45" s="59" t="str">
        <f t="shared" si="5"/>
        <v/>
      </c>
      <c r="M45" s="57" t="str">
        <f t="shared" si="6"/>
        <v/>
      </c>
      <c r="N45" s="58" t="str">
        <f t="shared" si="6"/>
        <v/>
      </c>
      <c r="O45" s="59" t="str">
        <f t="shared" si="6"/>
        <v/>
      </c>
    </row>
    <row r="46" spans="1:18" x14ac:dyDescent="0.7">
      <c r="A46" s="42">
        <v>38</v>
      </c>
      <c r="B46" s="52"/>
      <c r="C46" s="53"/>
      <c r="D46" s="54"/>
      <c r="E46" s="55"/>
      <c r="F46" s="56"/>
      <c r="G46" s="48" t="str">
        <f t="shared" si="8"/>
        <v/>
      </c>
      <c r="H46" s="48" t="str">
        <f t="shared" si="7"/>
        <v/>
      </c>
      <c r="I46" s="48" t="str">
        <f t="shared" si="7"/>
        <v/>
      </c>
      <c r="J46" s="57" t="str">
        <f t="shared" si="5"/>
        <v/>
      </c>
      <c r="K46" s="58" t="str">
        <f t="shared" si="5"/>
        <v/>
      </c>
      <c r="L46" s="59" t="str">
        <f t="shared" si="5"/>
        <v/>
      </c>
      <c r="M46" s="57" t="str">
        <f t="shared" si="6"/>
        <v/>
      </c>
      <c r="N46" s="58" t="str">
        <f t="shared" si="6"/>
        <v/>
      </c>
      <c r="O46" s="59" t="str">
        <f t="shared" si="6"/>
        <v/>
      </c>
    </row>
    <row r="47" spans="1:18" x14ac:dyDescent="0.7">
      <c r="A47" s="42">
        <v>39</v>
      </c>
      <c r="B47" s="52"/>
      <c r="C47" s="53"/>
      <c r="D47" s="54"/>
      <c r="E47" s="55"/>
      <c r="F47" s="56"/>
      <c r="G47" s="48" t="str">
        <f t="shared" si="8"/>
        <v/>
      </c>
      <c r="H47" s="48" t="str">
        <f t="shared" si="7"/>
        <v/>
      </c>
      <c r="I47" s="48" t="str">
        <f t="shared" si="7"/>
        <v/>
      </c>
      <c r="J47" s="57" t="str">
        <f t="shared" si="5"/>
        <v/>
      </c>
      <c r="K47" s="58" t="str">
        <f t="shared" si="5"/>
        <v/>
      </c>
      <c r="L47" s="59" t="str">
        <f t="shared" si="5"/>
        <v/>
      </c>
      <c r="M47" s="57" t="str">
        <f t="shared" si="6"/>
        <v/>
      </c>
      <c r="N47" s="58" t="str">
        <f t="shared" si="6"/>
        <v/>
      </c>
      <c r="O47" s="59" t="str">
        <f t="shared" si="6"/>
        <v/>
      </c>
    </row>
    <row r="48" spans="1:18" x14ac:dyDescent="0.7">
      <c r="A48" s="42">
        <v>40</v>
      </c>
      <c r="B48" s="52"/>
      <c r="C48" s="53"/>
      <c r="D48" s="54"/>
      <c r="E48" s="55"/>
      <c r="F48" s="56"/>
      <c r="G48" s="48" t="str">
        <f t="shared" si="8"/>
        <v/>
      </c>
      <c r="H48" s="48" t="str">
        <f t="shared" si="7"/>
        <v/>
      </c>
      <c r="I48" s="48" t="str">
        <f t="shared" si="7"/>
        <v/>
      </c>
      <c r="J48" s="57" t="str">
        <f t="shared" si="5"/>
        <v/>
      </c>
      <c r="K48" s="58" t="str">
        <f t="shared" si="5"/>
        <v/>
      </c>
      <c r="L48" s="59" t="str">
        <f t="shared" si="5"/>
        <v/>
      </c>
      <c r="M48" s="57" t="str">
        <f t="shared" si="6"/>
        <v/>
      </c>
      <c r="N48" s="58" t="str">
        <f t="shared" si="6"/>
        <v/>
      </c>
      <c r="O48" s="59" t="str">
        <f t="shared" si="6"/>
        <v/>
      </c>
    </row>
    <row r="49" spans="1:15" x14ac:dyDescent="0.7">
      <c r="A49" s="42">
        <v>41</v>
      </c>
      <c r="B49" s="52"/>
      <c r="C49" s="53"/>
      <c r="D49" s="54"/>
      <c r="E49" s="55"/>
      <c r="F49" s="56"/>
      <c r="G49" s="48" t="str">
        <f t="shared" si="8"/>
        <v/>
      </c>
      <c r="H49" s="48" t="str">
        <f t="shared" si="7"/>
        <v/>
      </c>
      <c r="I49" s="48" t="str">
        <f t="shared" si="7"/>
        <v/>
      </c>
      <c r="J49" s="57" t="str">
        <f t="shared" si="5"/>
        <v/>
      </c>
      <c r="K49" s="58" t="str">
        <f t="shared" si="5"/>
        <v/>
      </c>
      <c r="L49" s="59" t="str">
        <f t="shared" si="5"/>
        <v/>
      </c>
      <c r="M49" s="57" t="str">
        <f t="shared" si="6"/>
        <v/>
      </c>
      <c r="N49" s="58" t="str">
        <f t="shared" si="6"/>
        <v/>
      </c>
      <c r="O49" s="59" t="str">
        <f t="shared" si="6"/>
        <v/>
      </c>
    </row>
    <row r="50" spans="1:15" x14ac:dyDescent="0.7">
      <c r="A50" s="42">
        <v>42</v>
      </c>
      <c r="B50" s="52"/>
      <c r="C50" s="53"/>
      <c r="D50" s="54"/>
      <c r="E50" s="55"/>
      <c r="F50" s="56"/>
      <c r="G50" s="48" t="str">
        <f t="shared" si="8"/>
        <v/>
      </c>
      <c r="H50" s="48" t="str">
        <f t="shared" si="7"/>
        <v/>
      </c>
      <c r="I50" s="48" t="str">
        <f t="shared" si="7"/>
        <v/>
      </c>
      <c r="J50" s="57" t="str">
        <f t="shared" si="5"/>
        <v/>
      </c>
      <c r="K50" s="58" t="str">
        <f t="shared" si="5"/>
        <v/>
      </c>
      <c r="L50" s="59" t="str">
        <f t="shared" si="5"/>
        <v/>
      </c>
      <c r="M50" s="57" t="str">
        <f t="shared" si="6"/>
        <v/>
      </c>
      <c r="N50" s="58" t="str">
        <f t="shared" si="6"/>
        <v/>
      </c>
      <c r="O50" s="59" t="str">
        <f t="shared" si="6"/>
        <v/>
      </c>
    </row>
    <row r="51" spans="1:15" x14ac:dyDescent="0.7">
      <c r="A51" s="42">
        <v>43</v>
      </c>
      <c r="B51" s="52"/>
      <c r="C51" s="53"/>
      <c r="D51" s="54"/>
      <c r="E51" s="55"/>
      <c r="F51" s="75"/>
      <c r="G51" s="48" t="str">
        <f t="shared" si="8"/>
        <v/>
      </c>
      <c r="H51" s="48" t="str">
        <f t="shared" si="7"/>
        <v/>
      </c>
      <c r="I51" s="48" t="str">
        <f t="shared" si="7"/>
        <v/>
      </c>
      <c r="J51" s="57" t="str">
        <f t="shared" si="5"/>
        <v/>
      </c>
      <c r="K51" s="58" t="str">
        <f t="shared" si="5"/>
        <v/>
      </c>
      <c r="L51" s="59" t="str">
        <f t="shared" si="5"/>
        <v/>
      </c>
      <c r="M51" s="57" t="str">
        <f t="shared" si="6"/>
        <v/>
      </c>
      <c r="N51" s="58" t="str">
        <f t="shared" si="6"/>
        <v/>
      </c>
      <c r="O51" s="59" t="str">
        <f t="shared" si="6"/>
        <v/>
      </c>
    </row>
    <row r="52" spans="1:15" x14ac:dyDescent="0.7">
      <c r="A52" s="42">
        <v>44</v>
      </c>
      <c r="B52" s="52"/>
      <c r="C52" s="53"/>
      <c r="D52" s="54"/>
      <c r="E52" s="55"/>
      <c r="F52" s="56"/>
      <c r="G52" s="48" t="str">
        <f t="shared" si="8"/>
        <v/>
      </c>
      <c r="H52" s="48" t="str">
        <f t="shared" si="7"/>
        <v/>
      </c>
      <c r="I52" s="48" t="str">
        <f t="shared" si="7"/>
        <v/>
      </c>
      <c r="J52" s="57" t="str">
        <f t="shared" si="5"/>
        <v/>
      </c>
      <c r="K52" s="58" t="str">
        <f t="shared" si="5"/>
        <v/>
      </c>
      <c r="L52" s="59" t="str">
        <f t="shared" si="5"/>
        <v/>
      </c>
      <c r="M52" s="57" t="str">
        <f t="shared" si="6"/>
        <v/>
      </c>
      <c r="N52" s="58" t="str">
        <f t="shared" si="6"/>
        <v/>
      </c>
      <c r="O52" s="59" t="str">
        <f t="shared" si="6"/>
        <v/>
      </c>
    </row>
    <row r="53" spans="1:15" x14ac:dyDescent="0.7">
      <c r="A53" s="42">
        <v>45</v>
      </c>
      <c r="B53" s="52"/>
      <c r="C53" s="53"/>
      <c r="D53" s="54"/>
      <c r="E53" s="55"/>
      <c r="F53" s="56"/>
      <c r="G53" s="48" t="str">
        <f t="shared" si="8"/>
        <v/>
      </c>
      <c r="H53" s="48" t="str">
        <f t="shared" si="7"/>
        <v/>
      </c>
      <c r="I53" s="48" t="str">
        <f t="shared" si="7"/>
        <v/>
      </c>
      <c r="J53" s="57" t="str">
        <f t="shared" si="5"/>
        <v/>
      </c>
      <c r="K53" s="58" t="str">
        <f t="shared" si="5"/>
        <v/>
      </c>
      <c r="L53" s="59" t="str">
        <f t="shared" si="5"/>
        <v/>
      </c>
      <c r="M53" s="57" t="str">
        <f t="shared" si="6"/>
        <v/>
      </c>
      <c r="N53" s="58" t="str">
        <f t="shared" si="6"/>
        <v/>
      </c>
      <c r="O53" s="59" t="str">
        <f t="shared" si="6"/>
        <v/>
      </c>
    </row>
    <row r="54" spans="1:15" x14ac:dyDescent="0.7">
      <c r="A54" s="42">
        <v>46</v>
      </c>
      <c r="B54" s="52"/>
      <c r="C54" s="53"/>
      <c r="D54" s="54"/>
      <c r="E54" s="55"/>
      <c r="F54" s="56"/>
      <c r="G54" s="48" t="str">
        <f t="shared" si="8"/>
        <v/>
      </c>
      <c r="H54" s="48" t="str">
        <f t="shared" si="7"/>
        <v/>
      </c>
      <c r="I54" s="48" t="str">
        <f t="shared" si="7"/>
        <v/>
      </c>
      <c r="J54" s="57" t="str">
        <f t="shared" si="5"/>
        <v/>
      </c>
      <c r="K54" s="58" t="str">
        <f t="shared" si="5"/>
        <v/>
      </c>
      <c r="L54" s="59" t="str">
        <f t="shared" si="5"/>
        <v/>
      </c>
      <c r="M54" s="57" t="str">
        <f t="shared" si="6"/>
        <v/>
      </c>
      <c r="N54" s="58" t="str">
        <f t="shared" si="6"/>
        <v/>
      </c>
      <c r="O54" s="59" t="str">
        <f t="shared" si="6"/>
        <v/>
      </c>
    </row>
    <row r="55" spans="1:15" x14ac:dyDescent="0.7">
      <c r="A55" s="42">
        <v>47</v>
      </c>
      <c r="B55" s="52"/>
      <c r="C55" s="53"/>
      <c r="D55" s="54"/>
      <c r="E55" s="55"/>
      <c r="F55" s="56"/>
      <c r="G55" s="48" t="str">
        <f t="shared" si="8"/>
        <v/>
      </c>
      <c r="H55" s="48" t="str">
        <f t="shared" si="7"/>
        <v/>
      </c>
      <c r="I55" s="48" t="str">
        <f t="shared" si="7"/>
        <v/>
      </c>
      <c r="J55" s="57" t="str">
        <f t="shared" si="5"/>
        <v/>
      </c>
      <c r="K55" s="58" t="str">
        <f t="shared" si="5"/>
        <v/>
      </c>
      <c r="L55" s="59" t="str">
        <f t="shared" si="5"/>
        <v/>
      </c>
      <c r="M55" s="57" t="str">
        <f t="shared" si="6"/>
        <v/>
      </c>
      <c r="N55" s="58" t="str">
        <f t="shared" si="6"/>
        <v/>
      </c>
      <c r="O55" s="59" t="str">
        <f t="shared" si="6"/>
        <v/>
      </c>
    </row>
    <row r="56" spans="1:15" x14ac:dyDescent="0.7">
      <c r="A56" s="42">
        <v>48</v>
      </c>
      <c r="B56" s="52"/>
      <c r="C56" s="53"/>
      <c r="D56" s="54"/>
      <c r="E56" s="55"/>
      <c r="F56" s="56"/>
      <c r="G56" s="48" t="str">
        <f t="shared" si="8"/>
        <v/>
      </c>
      <c r="H56" s="48" t="str">
        <f t="shared" si="7"/>
        <v/>
      </c>
      <c r="I56" s="48" t="str">
        <f t="shared" si="7"/>
        <v/>
      </c>
      <c r="J56" s="57" t="str">
        <f t="shared" si="5"/>
        <v/>
      </c>
      <c r="K56" s="58" t="str">
        <f t="shared" si="5"/>
        <v/>
      </c>
      <c r="L56" s="59" t="str">
        <f t="shared" si="5"/>
        <v/>
      </c>
      <c r="M56" s="57" t="str">
        <f t="shared" si="6"/>
        <v/>
      </c>
      <c r="N56" s="58" t="str">
        <f t="shared" si="6"/>
        <v/>
      </c>
      <c r="O56" s="59" t="str">
        <f t="shared" si="6"/>
        <v/>
      </c>
    </row>
    <row r="57" spans="1:15" x14ac:dyDescent="0.7">
      <c r="A57" s="42">
        <v>49</v>
      </c>
      <c r="B57" s="52"/>
      <c r="C57" s="53"/>
      <c r="D57" s="54"/>
      <c r="E57" s="55"/>
      <c r="F57" s="56"/>
      <c r="G57" s="48" t="str">
        <f t="shared" si="8"/>
        <v/>
      </c>
      <c r="H57" s="48" t="str">
        <f t="shared" si="7"/>
        <v/>
      </c>
      <c r="I57" s="48" t="str">
        <f t="shared" si="7"/>
        <v/>
      </c>
      <c r="J57" s="57" t="str">
        <f t="shared" si="5"/>
        <v/>
      </c>
      <c r="K57" s="58" t="str">
        <f t="shared" si="5"/>
        <v/>
      </c>
      <c r="L57" s="59" t="str">
        <f t="shared" si="5"/>
        <v/>
      </c>
      <c r="M57" s="57" t="str">
        <f t="shared" si="6"/>
        <v/>
      </c>
      <c r="N57" s="58" t="str">
        <f t="shared" si="6"/>
        <v/>
      </c>
      <c r="O57" s="59" t="str">
        <f t="shared" si="6"/>
        <v/>
      </c>
    </row>
    <row r="58" spans="1:15" ht="18" thickBot="1" x14ac:dyDescent="0.75">
      <c r="A58" s="42">
        <v>50</v>
      </c>
      <c r="B58" s="76"/>
      <c r="C58" s="77"/>
      <c r="D58" s="78"/>
      <c r="E58" s="79"/>
      <c r="F58" s="80"/>
      <c r="G58" s="48" t="str">
        <f t="shared" si="8"/>
        <v/>
      </c>
      <c r="H58" s="48" t="str">
        <f t="shared" si="8"/>
        <v/>
      </c>
      <c r="I58" s="48" t="str">
        <f t="shared" si="8"/>
        <v/>
      </c>
      <c r="J58" s="57" t="str">
        <f t="shared" si="5"/>
        <v/>
      </c>
      <c r="K58" s="58" t="str">
        <f t="shared" si="5"/>
        <v/>
      </c>
      <c r="L58" s="59" t="str">
        <f t="shared" si="5"/>
        <v/>
      </c>
      <c r="M58" s="57" t="str">
        <f t="shared" si="6"/>
        <v/>
      </c>
      <c r="N58" s="58" t="str">
        <f t="shared" si="6"/>
        <v/>
      </c>
      <c r="O58" s="59" t="str">
        <f t="shared" si="6"/>
        <v/>
      </c>
    </row>
    <row r="59" spans="1:15" ht="18" thickBot="1" x14ac:dyDescent="0.75">
      <c r="A59" s="42"/>
      <c r="B59" s="81" t="s">
        <v>69</v>
      </c>
      <c r="C59" s="82"/>
      <c r="D59" s="16">
        <f>COUNTIF(D9:D58,1.27)</f>
        <v>22</v>
      </c>
      <c r="E59" s="16">
        <f>COUNTIF(E9:E58,1.5)</f>
        <v>21</v>
      </c>
      <c r="F59" s="83">
        <f>COUNTIF(F9:F58,2)</f>
        <v>16</v>
      </c>
      <c r="G59" s="84">
        <f>MAX(G8:G58)</f>
        <v>189623.69655759912</v>
      </c>
      <c r="H59" s="37">
        <f t="shared" ref="H59:I59" si="9">MAX(H8:H58)</f>
        <v>203631.16187230792</v>
      </c>
      <c r="I59" s="38">
        <f t="shared" si="9"/>
        <v>224086.97663960652</v>
      </c>
      <c r="J59" s="85" t="s">
        <v>70</v>
      </c>
      <c r="K59" s="86">
        <f>B58-B9</f>
        <v>-44068</v>
      </c>
      <c r="L59" s="87" t="s">
        <v>71</v>
      </c>
      <c r="M59" s="42"/>
      <c r="O59" s="88"/>
    </row>
    <row r="60" spans="1:15" ht="18" thickBot="1" x14ac:dyDescent="0.75">
      <c r="A60" s="42"/>
      <c r="B60" s="89" t="s">
        <v>72</v>
      </c>
      <c r="C60" s="90"/>
      <c r="D60" s="16">
        <f>COUNTIF(D9:D58,-1)</f>
        <v>9</v>
      </c>
      <c r="E60" s="16">
        <f>COUNTIF(E9:E58,-1)</f>
        <v>10</v>
      </c>
      <c r="F60" s="83">
        <f>COUNTIF(F9:F58,-1)</f>
        <v>11</v>
      </c>
      <c r="G60" s="22" t="s">
        <v>73</v>
      </c>
      <c r="H60" s="23"/>
      <c r="I60" s="24"/>
      <c r="J60" s="22" t="s">
        <v>74</v>
      </c>
      <c r="K60" s="23"/>
      <c r="L60" s="24"/>
      <c r="M60" s="42"/>
      <c r="O60" s="88"/>
    </row>
    <row r="61" spans="1:15" ht="18" thickBot="1" x14ac:dyDescent="0.75">
      <c r="A61" s="42"/>
      <c r="B61" s="89" t="s">
        <v>75</v>
      </c>
      <c r="C61" s="90"/>
      <c r="D61" s="16">
        <f>COUNTIF(D9:D58,0)</f>
        <v>0</v>
      </c>
      <c r="E61" s="16">
        <f>COUNTIF(E9:E58,0)</f>
        <v>0</v>
      </c>
      <c r="F61" s="16">
        <f>COUNTIF(F9:F58,0)</f>
        <v>0</v>
      </c>
      <c r="G61" s="93">
        <f>G59/G8</f>
        <v>1.8962369655759912</v>
      </c>
      <c r="H61" s="94">
        <f t="shared" ref="H61:I61" si="10">H59/H8</f>
        <v>2.036311618723079</v>
      </c>
      <c r="I61" s="95">
        <f t="shared" si="10"/>
        <v>2.2408697663960653</v>
      </c>
      <c r="J61" s="96">
        <f>(G61-100%)*30/K59</f>
        <v>-6.1012773366796169E-4</v>
      </c>
      <c r="K61" s="96">
        <f>(H61-100%)*30/K59</f>
        <v>-7.0548580742698481E-4</v>
      </c>
      <c r="L61" s="97">
        <f>(I61-100%)*30/K59</f>
        <v>-8.4474205754474804E-4</v>
      </c>
      <c r="M61" s="98"/>
      <c r="N61" s="99"/>
      <c r="O61" s="100"/>
    </row>
    <row r="62" spans="1:15" ht="18" thickBot="1" x14ac:dyDescent="0.75">
      <c r="B62" s="22" t="s">
        <v>76</v>
      </c>
      <c r="C62" s="23"/>
      <c r="D62" s="101">
        <f t="shared" ref="D62:E62" si="11">D59/(D59+D60+D61)</f>
        <v>0.70967741935483875</v>
      </c>
      <c r="E62" s="102">
        <f t="shared" si="11"/>
        <v>0.67741935483870963</v>
      </c>
      <c r="F62" s="103">
        <f>F59/(F59+F60+F61)</f>
        <v>0.59259259259259256</v>
      </c>
    </row>
    <row r="64" spans="1:15" x14ac:dyDescent="0.7">
      <c r="D64" s="104"/>
      <c r="E64" s="104"/>
      <c r="F64" s="104"/>
    </row>
  </sheetData>
  <mergeCells count="11">
    <mergeCell ref="B60:C60"/>
    <mergeCell ref="G60:I60"/>
    <mergeCell ref="J60:L60"/>
    <mergeCell ref="B61:C61"/>
    <mergeCell ref="B62:C62"/>
    <mergeCell ref="G6:I6"/>
    <mergeCell ref="J6:L6"/>
    <mergeCell ref="M6:O6"/>
    <mergeCell ref="J8:L8"/>
    <mergeCell ref="M8:O8"/>
    <mergeCell ref="B59:C59"/>
  </mergeCells>
  <phoneticPr fontId="4"/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BF3C2-98B0-4047-8630-51D0F223BBFD}">
  <dimension ref="A1:J29"/>
  <sheetViews>
    <sheetView zoomScale="145" zoomScaleSheetLayoutView="100" workbookViewId="0">
      <selection activeCell="L12" sqref="L12"/>
    </sheetView>
  </sheetViews>
  <sheetFormatPr defaultColWidth="8.125" defaultRowHeight="12.75" x14ac:dyDescent="0.7"/>
  <cols>
    <col min="1" max="16384" width="8.125" style="11"/>
  </cols>
  <sheetData>
    <row r="1" spans="1:10" x14ac:dyDescent="0.7">
      <c r="A1" s="11" t="s">
        <v>10</v>
      </c>
    </row>
    <row r="2" spans="1:10" x14ac:dyDescent="0.7">
      <c r="A2" s="12" t="s">
        <v>77</v>
      </c>
      <c r="B2" s="13"/>
      <c r="C2" s="13"/>
      <c r="D2" s="13"/>
      <c r="E2" s="13"/>
      <c r="F2" s="13"/>
      <c r="G2" s="13"/>
      <c r="H2" s="13"/>
      <c r="I2" s="13"/>
      <c r="J2" s="13"/>
    </row>
    <row r="3" spans="1:10" x14ac:dyDescent="0.7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 x14ac:dyDescent="0.7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 x14ac:dyDescent="0.7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 x14ac:dyDescent="0.7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 x14ac:dyDescent="0.7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 x14ac:dyDescent="0.7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 x14ac:dyDescent="0.7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0" x14ac:dyDescent="0.7">
      <c r="A11" s="11" t="s">
        <v>11</v>
      </c>
    </row>
    <row r="12" spans="1:10" x14ac:dyDescent="0.7">
      <c r="A12" s="14" t="s">
        <v>78</v>
      </c>
      <c r="B12" s="15"/>
      <c r="C12" s="15"/>
      <c r="D12" s="15"/>
      <c r="E12" s="15"/>
      <c r="F12" s="15"/>
      <c r="G12" s="15"/>
      <c r="H12" s="15"/>
      <c r="I12" s="15"/>
      <c r="J12" s="15"/>
    </row>
    <row r="13" spans="1:10" x14ac:dyDescent="0.7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 x14ac:dyDescent="0.7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 x14ac:dyDescent="0.7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 x14ac:dyDescent="0.7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 x14ac:dyDescent="0.7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 x14ac:dyDescent="0.7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 x14ac:dyDescent="0.7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0" x14ac:dyDescent="0.7">
      <c r="A21" s="11" t="s">
        <v>12</v>
      </c>
    </row>
    <row r="22" spans="1:10" x14ac:dyDescent="0.7">
      <c r="A22" s="14" t="s">
        <v>79</v>
      </c>
      <c r="B22" s="14"/>
      <c r="C22" s="14"/>
      <c r="D22" s="14"/>
      <c r="E22" s="14"/>
      <c r="F22" s="14"/>
      <c r="G22" s="14"/>
      <c r="H22" s="14"/>
      <c r="I22" s="14"/>
      <c r="J22" s="14"/>
    </row>
    <row r="23" spans="1:10" x14ac:dyDescent="0.7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 x14ac:dyDescent="0.7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 x14ac:dyDescent="0.7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 x14ac:dyDescent="0.7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 x14ac:dyDescent="0.7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 x14ac:dyDescent="0.7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 x14ac:dyDescent="0.7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honeticPr fontId="4"/>
  <pageMargins left="0.75" right="0.75" top="1" bottom="1" header="0.51111111111111107" footer="0.51111111111111107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2211F-5092-451B-924E-A35BD0CD90F3}">
  <dimension ref="A1:H12"/>
  <sheetViews>
    <sheetView zoomScale="80" zoomScaleNormal="80" workbookViewId="0">
      <selection activeCell="F21" sqref="F21"/>
    </sheetView>
  </sheetViews>
  <sheetFormatPr defaultRowHeight="17.649999999999999" x14ac:dyDescent="0.7"/>
  <cols>
    <col min="1" max="1" width="14" customWidth="1"/>
    <col min="2" max="2" width="13.25" customWidth="1"/>
    <col min="3" max="3" width="11.3125" bestFit="1" customWidth="1"/>
    <col min="4" max="4" width="14.75" customWidth="1"/>
    <col min="6" max="6" width="14.25" customWidth="1"/>
    <col min="8" max="8" width="15.625" customWidth="1"/>
  </cols>
  <sheetData>
    <row r="1" spans="1:8" x14ac:dyDescent="0.7">
      <c r="A1" s="1" t="s">
        <v>0</v>
      </c>
      <c r="B1" s="2"/>
      <c r="C1" s="3"/>
      <c r="D1" s="4"/>
      <c r="E1" s="3"/>
      <c r="F1" s="4"/>
      <c r="G1" s="3"/>
      <c r="H1" s="4"/>
    </row>
    <row r="2" spans="1:8" x14ac:dyDescent="0.7">
      <c r="A2" s="5"/>
      <c r="B2" s="3"/>
      <c r="C2" s="3"/>
      <c r="D2" s="4"/>
      <c r="E2" s="3"/>
      <c r="F2" s="4"/>
      <c r="G2" s="3"/>
      <c r="H2" s="4"/>
    </row>
    <row r="3" spans="1:8" x14ac:dyDescent="0.7">
      <c r="A3" s="6" t="s">
        <v>1</v>
      </c>
      <c r="B3" s="6" t="s">
        <v>2</v>
      </c>
      <c r="C3" s="6" t="s">
        <v>3</v>
      </c>
      <c r="D3" s="7" t="s">
        <v>4</v>
      </c>
      <c r="E3" s="6" t="s">
        <v>5</v>
      </c>
      <c r="F3" s="7" t="s">
        <v>4</v>
      </c>
      <c r="G3" s="6" t="s">
        <v>6</v>
      </c>
      <c r="H3" s="7" t="s">
        <v>4</v>
      </c>
    </row>
    <row r="4" spans="1:8" x14ac:dyDescent="0.7">
      <c r="A4" s="8" t="s">
        <v>7</v>
      </c>
      <c r="B4" s="8" t="s">
        <v>8</v>
      </c>
      <c r="C4" s="8">
        <v>31</v>
      </c>
      <c r="D4" s="9">
        <v>44137</v>
      </c>
      <c r="E4" s="8">
        <v>35</v>
      </c>
      <c r="F4" s="9">
        <v>44142</v>
      </c>
      <c r="G4" s="8">
        <v>32</v>
      </c>
      <c r="H4" s="9">
        <v>44145</v>
      </c>
    </row>
    <row r="5" spans="1:8" x14ac:dyDescent="0.7">
      <c r="A5" s="8" t="s">
        <v>9</v>
      </c>
      <c r="B5" s="8" t="s">
        <v>8</v>
      </c>
      <c r="C5" s="8"/>
      <c r="D5" s="9"/>
      <c r="E5" s="8"/>
      <c r="F5" s="10"/>
      <c r="G5" s="8"/>
      <c r="H5" s="10"/>
    </row>
    <row r="6" spans="1:8" x14ac:dyDescent="0.7">
      <c r="A6" s="8" t="s">
        <v>7</v>
      </c>
      <c r="B6" s="8"/>
      <c r="C6" s="8"/>
      <c r="D6" s="10"/>
      <c r="E6" s="8"/>
      <c r="F6" s="10"/>
      <c r="G6" s="8"/>
      <c r="H6" s="10"/>
    </row>
    <row r="7" spans="1:8" x14ac:dyDescent="0.7">
      <c r="A7" s="8" t="s">
        <v>7</v>
      </c>
      <c r="B7" s="8"/>
      <c r="C7" s="8"/>
      <c r="D7" s="10"/>
      <c r="E7" s="8"/>
      <c r="F7" s="10"/>
      <c r="G7" s="8"/>
      <c r="H7" s="10"/>
    </row>
    <row r="8" spans="1:8" x14ac:dyDescent="0.7">
      <c r="A8" s="8" t="s">
        <v>7</v>
      </c>
      <c r="B8" s="8"/>
      <c r="C8" s="8"/>
      <c r="D8" s="10"/>
      <c r="E8" s="8"/>
      <c r="F8" s="10"/>
      <c r="G8" s="8"/>
      <c r="H8" s="10"/>
    </row>
    <row r="9" spans="1:8" x14ac:dyDescent="0.7">
      <c r="A9" s="8" t="s">
        <v>7</v>
      </c>
      <c r="B9" s="8"/>
      <c r="C9" s="8"/>
      <c r="D9" s="10"/>
      <c r="E9" s="8"/>
      <c r="F9" s="10"/>
      <c r="G9" s="8"/>
      <c r="H9" s="10"/>
    </row>
    <row r="10" spans="1:8" x14ac:dyDescent="0.7">
      <c r="A10" s="8" t="s">
        <v>7</v>
      </c>
      <c r="B10" s="8"/>
      <c r="C10" s="8"/>
      <c r="D10" s="10"/>
      <c r="E10" s="8"/>
      <c r="F10" s="10"/>
      <c r="G10" s="8"/>
      <c r="H10" s="10"/>
    </row>
    <row r="11" spans="1:8" x14ac:dyDescent="0.7">
      <c r="A11" s="8" t="s">
        <v>7</v>
      </c>
      <c r="B11" s="8"/>
      <c r="C11" s="8"/>
      <c r="D11" s="10"/>
      <c r="E11" s="8"/>
      <c r="F11" s="10"/>
      <c r="G11" s="8"/>
      <c r="H11" s="10"/>
    </row>
    <row r="12" spans="1:8" x14ac:dyDescent="0.7">
      <c r="A12" s="5"/>
      <c r="B12" s="3"/>
      <c r="C12" s="3"/>
      <c r="D12" s="4"/>
      <c r="E12" s="3"/>
      <c r="F12" s="4"/>
      <c r="G12" s="3"/>
      <c r="H12" s="4"/>
    </row>
  </sheetData>
  <phoneticPr fontId="4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今回　USDJPY　15M</vt:lpstr>
      <vt:lpstr>15M 画像</vt:lpstr>
      <vt:lpstr>USDJPY 1H</vt:lpstr>
      <vt:lpstr>USDJPY　４H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YOSHITO ISHIOKA</dc:creator>
  <cp:lastModifiedBy>YOSHITO ISHIOKA</cp:lastModifiedBy>
  <dcterms:created xsi:type="dcterms:W3CDTF">2020-11-10T23:55:50Z</dcterms:created>
  <dcterms:modified xsi:type="dcterms:W3CDTF">2020-11-11T00:46:33Z</dcterms:modified>
</cp:coreProperties>
</file>